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tabRatio="892" activeTab="0"/>
  </bookViews>
  <sheets>
    <sheet name="prgn dlug" sheetId="1" r:id="rId1"/>
  </sheets>
  <definedNames>
    <definedName name="_xlnm.Print_Area" localSheetId="0">'prgn dlug'!$A$1:$L$34</definedName>
  </definedNames>
  <calcPr fullCalcOnLoad="1"/>
</workbook>
</file>

<file path=xl/sharedStrings.xml><?xml version="1.0" encoding="utf-8"?>
<sst xmlns="http://schemas.openxmlformats.org/spreadsheetml/2006/main" count="54" uniqueCount="46">
  <si>
    <t>Wyszczególnienie</t>
  </si>
  <si>
    <t>w złotych</t>
  </si>
  <si>
    <t>Lp.</t>
  </si>
  <si>
    <t>Prognoza</t>
  </si>
  <si>
    <t>a</t>
  </si>
  <si>
    <t>pożyczek</t>
  </si>
  <si>
    <t>b</t>
  </si>
  <si>
    <t>kredytów</t>
  </si>
  <si>
    <t>c</t>
  </si>
  <si>
    <t>obligacji</t>
  </si>
  <si>
    <t>Planowane w roku budżetowym (bez prefinansowania):</t>
  </si>
  <si>
    <t>pożyczki</t>
  </si>
  <si>
    <t>kredyty,  w tym:</t>
  </si>
  <si>
    <t xml:space="preserve">   EBOiR</t>
  </si>
  <si>
    <t>obligacje</t>
  </si>
  <si>
    <t>Pożyczki, kredyty i obligacje na prefinansowanie</t>
  </si>
  <si>
    <t xml:space="preserve">Zaciągnięte zobowiązania  </t>
  </si>
  <si>
    <t>Planowane zobowiązania</t>
  </si>
  <si>
    <t>Spłata rat kapitałowych z wyłączeniem prefinansowania</t>
  </si>
  <si>
    <t xml:space="preserve">kredytów i pożyczek </t>
  </si>
  <si>
    <t>wykup papierów wartościowych</t>
  </si>
  <si>
    <t>udzielonych poręczeń</t>
  </si>
  <si>
    <t>Spłata rat kapitałowych z tytułu prefinansowania</t>
  </si>
  <si>
    <t>Spłata odsetek i dyskonta</t>
  </si>
  <si>
    <t>Prognozowane dochody budżetowe</t>
  </si>
  <si>
    <t>Prognozowane wydatki budżetowe</t>
  </si>
  <si>
    <t>Prognozowany wynik finansowy</t>
  </si>
  <si>
    <t xml:space="preserve">Relacje do dochodów (w %): </t>
  </si>
  <si>
    <t>Prognoza długu i spłat na rok 2009 i lata następne</t>
  </si>
  <si>
    <r>
      <t xml:space="preserve">długu </t>
    </r>
    <r>
      <rPr>
        <sz val="10"/>
        <rFont val="Arial CE"/>
        <family val="2"/>
      </rPr>
      <t xml:space="preserve">(art. 170 ust. 1)        </t>
    </r>
  </si>
  <si>
    <r>
      <t xml:space="preserve">długu po uwzględnieniu wyłączeń </t>
    </r>
    <r>
      <rPr>
        <sz val="10"/>
        <rFont val="Arial CE"/>
        <family val="2"/>
      </rPr>
      <t xml:space="preserve">(art. 170 ust. 3)
</t>
    </r>
  </si>
  <si>
    <r>
      <t xml:space="preserve">spłaty zadłużenia </t>
    </r>
    <r>
      <rPr>
        <sz val="10"/>
        <rFont val="Arial CE"/>
        <family val="2"/>
      </rPr>
      <t xml:space="preserve">(art. 169 ust. 1)        </t>
    </r>
  </si>
  <si>
    <r>
      <t xml:space="preserve">spłaty zadłużenia po uwzględnieniu wyłączeń </t>
    </r>
    <r>
      <rPr>
        <sz val="10"/>
        <rFont val="Arial CE"/>
        <family val="2"/>
      </rPr>
      <t xml:space="preserve">(art. 169 ust. 3)      </t>
    </r>
  </si>
  <si>
    <t>4.1</t>
  </si>
  <si>
    <t>4.2</t>
  </si>
  <si>
    <t>4.3</t>
  </si>
  <si>
    <t>9.1</t>
  </si>
  <si>
    <t>9.2</t>
  </si>
  <si>
    <t>9.3</t>
  </si>
  <si>
    <t>9.4</t>
  </si>
  <si>
    <t>Obsługa długu (4.1+4.2+4.3)</t>
  </si>
  <si>
    <t xml:space="preserve">Zobowiązania wg tytułów dłużnych na dzień 31.12 </t>
  </si>
  <si>
    <t>Zobowiązania wg tytułów dłużnych ( bez prefinasowania ) na dzień 01.01 w tym z tytułu :</t>
  </si>
  <si>
    <t>raport zgodności</t>
  </si>
  <si>
    <t>wolne środki</t>
  </si>
  <si>
    <t>Załącznik nr 14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</si>
</sst>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%"/>
  </numFmts>
  <fonts count="2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0"/>
      <name val="Arial"/>
      <family val="2"/>
    </font>
    <font>
      <sz val="6"/>
      <name val="Arial CE"/>
      <family val="2"/>
    </font>
    <font>
      <sz val="6"/>
      <name val="Arial"/>
      <family val="2"/>
    </font>
    <font>
      <b/>
      <sz val="10"/>
      <name val="Arial"/>
      <family val="2"/>
    </font>
    <font>
      <b/>
      <i/>
      <sz val="14"/>
      <name val="Arial CE"/>
      <family val="2"/>
    </font>
    <font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2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6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10" fontId="0" fillId="0" borderId="1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24" fillId="20" borderId="10" xfId="0" applyFont="1" applyFill="1" applyBorder="1" applyAlignment="1">
      <alignment horizontal="center" vertical="center" wrapText="1"/>
    </xf>
    <xf numFmtId="0" fontId="21" fillId="2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right"/>
    </xf>
    <xf numFmtId="0" fontId="27" fillId="0" borderId="0" xfId="0" applyFont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zoomScale="85" zoomScaleNormal="85" workbookViewId="0" topLeftCell="A1">
      <selection activeCell="L6" sqref="L6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8" width="10.125" style="0" customWidth="1"/>
    <col min="9" max="10" width="10.25390625" style="0" bestFit="1" customWidth="1"/>
    <col min="11" max="11" width="10.125" style="0" customWidth="1"/>
    <col min="12" max="12" width="10.875" style="0" customWidth="1"/>
  </cols>
  <sheetData>
    <row r="1" spans="1:8" ht="18.75">
      <c r="A1" s="22" t="s">
        <v>28</v>
      </c>
      <c r="B1" s="22"/>
      <c r="C1" s="22"/>
      <c r="D1" s="22"/>
      <c r="E1" s="22"/>
      <c r="F1" s="22"/>
      <c r="G1" s="22"/>
      <c r="H1" s="22"/>
    </row>
    <row r="2" spans="1:10" ht="18">
      <c r="A2" s="1"/>
      <c r="B2" s="1"/>
      <c r="C2" s="1"/>
      <c r="D2" s="1"/>
      <c r="E2" s="1"/>
      <c r="F2" s="1"/>
      <c r="G2" s="2"/>
      <c r="J2" s="20" t="s">
        <v>45</v>
      </c>
    </row>
    <row r="3" ht="12.75">
      <c r="H3" s="21" t="s">
        <v>1</v>
      </c>
    </row>
    <row r="4" spans="1:12" s="4" customFormat="1" ht="35.25" customHeight="1">
      <c r="A4" s="23" t="s">
        <v>2</v>
      </c>
      <c r="B4" s="23" t="s">
        <v>0</v>
      </c>
      <c r="C4" s="18"/>
      <c r="D4" s="24" t="s">
        <v>3</v>
      </c>
      <c r="E4" s="24"/>
      <c r="F4" s="24"/>
      <c r="G4" s="24"/>
      <c r="H4" s="24"/>
      <c r="I4" s="24"/>
      <c r="J4" s="24"/>
      <c r="K4" s="24"/>
      <c r="L4" s="24"/>
    </row>
    <row r="5" spans="1:12" s="4" customFormat="1" ht="23.25" customHeight="1">
      <c r="A5" s="23"/>
      <c r="B5" s="23"/>
      <c r="C5" s="3">
        <v>2008</v>
      </c>
      <c r="D5" s="3">
        <v>2009</v>
      </c>
      <c r="E5" s="3">
        <v>2010</v>
      </c>
      <c r="F5" s="3">
        <v>2011</v>
      </c>
      <c r="G5" s="3">
        <v>2012</v>
      </c>
      <c r="H5" s="3">
        <v>2013</v>
      </c>
      <c r="I5" s="3">
        <v>2014</v>
      </c>
      <c r="J5" s="3">
        <v>2015</v>
      </c>
      <c r="K5" s="3">
        <v>2016</v>
      </c>
      <c r="L5" s="3">
        <v>2017</v>
      </c>
    </row>
    <row r="6" spans="1:12" s="5" customFormat="1" ht="8.25">
      <c r="A6" s="17">
        <v>1</v>
      </c>
      <c r="B6" s="17">
        <v>2</v>
      </c>
      <c r="C6" s="17">
        <v>3</v>
      </c>
      <c r="D6" s="17">
        <v>5</v>
      </c>
      <c r="E6" s="17">
        <v>6</v>
      </c>
      <c r="F6" s="17">
        <v>7</v>
      </c>
      <c r="G6" s="17">
        <v>8</v>
      </c>
      <c r="H6" s="17">
        <v>9</v>
      </c>
      <c r="I6" s="17">
        <v>10</v>
      </c>
      <c r="J6" s="17">
        <v>11</v>
      </c>
      <c r="K6" s="17">
        <v>12</v>
      </c>
      <c r="L6" s="17">
        <v>13</v>
      </c>
    </row>
    <row r="7" spans="1:12" s="4" customFormat="1" ht="22.5" customHeight="1">
      <c r="A7" s="6">
        <v>1</v>
      </c>
      <c r="B7" s="7" t="s">
        <v>42</v>
      </c>
      <c r="C7" s="8">
        <v>2273285</v>
      </c>
      <c r="D7" s="8">
        <f>SUM(C29)</f>
        <v>3313859</v>
      </c>
      <c r="E7" s="8">
        <f aca="true" t="shared" si="0" ref="E7:L7">SUM(D29)</f>
        <v>4937098</v>
      </c>
      <c r="F7" s="8">
        <f t="shared" si="0"/>
        <v>4177338</v>
      </c>
      <c r="G7" s="8">
        <f t="shared" si="0"/>
        <v>3395198</v>
      </c>
      <c r="H7" s="8">
        <f t="shared" si="0"/>
        <v>2635578</v>
      </c>
      <c r="I7" s="8">
        <f t="shared" si="0"/>
        <v>2165578</v>
      </c>
      <c r="J7" s="8">
        <f t="shared" si="0"/>
        <v>1385578</v>
      </c>
      <c r="K7" s="8">
        <f t="shared" si="0"/>
        <v>673678</v>
      </c>
      <c r="L7" s="8">
        <f t="shared" si="0"/>
        <v>291678</v>
      </c>
    </row>
    <row r="8" spans="1:12" s="9" customFormat="1" ht="15" customHeight="1">
      <c r="A8" s="10" t="s">
        <v>4</v>
      </c>
      <c r="B8" s="11" t="s">
        <v>5</v>
      </c>
      <c r="C8" s="8">
        <v>1890785</v>
      </c>
      <c r="D8" s="8">
        <f>D7-D9</f>
        <v>3021359</v>
      </c>
      <c r="E8" s="8">
        <f aca="true" t="shared" si="1" ref="E8:L8">E7-E9</f>
        <v>3182919</v>
      </c>
      <c r="F8" s="8">
        <f t="shared" si="1"/>
        <v>2593159</v>
      </c>
      <c r="G8" s="8">
        <f t="shared" si="1"/>
        <v>1981019</v>
      </c>
      <c r="H8" s="8">
        <f t="shared" si="1"/>
        <v>1343899</v>
      </c>
      <c r="I8" s="8">
        <f t="shared" si="1"/>
        <v>973899</v>
      </c>
      <c r="J8" s="8">
        <f t="shared" si="1"/>
        <v>493899</v>
      </c>
      <c r="K8" s="8">
        <f t="shared" si="1"/>
        <v>81999</v>
      </c>
      <c r="L8" s="8">
        <f t="shared" si="1"/>
        <v>0</v>
      </c>
    </row>
    <row r="9" spans="1:12" s="9" customFormat="1" ht="15" customHeight="1">
      <c r="A9" s="10" t="s">
        <v>6</v>
      </c>
      <c r="B9" s="11" t="s">
        <v>7</v>
      </c>
      <c r="C9" s="8">
        <v>382500</v>
      </c>
      <c r="D9" s="8">
        <v>292500</v>
      </c>
      <c r="E9" s="8">
        <v>1754179</v>
      </c>
      <c r="F9" s="8">
        <v>1584179</v>
      </c>
      <c r="G9" s="8">
        <v>1414179</v>
      </c>
      <c r="H9" s="8">
        <v>1291679</v>
      </c>
      <c r="I9" s="8">
        <v>1191679</v>
      </c>
      <c r="J9" s="8">
        <v>891679</v>
      </c>
      <c r="K9" s="8">
        <v>591679</v>
      </c>
      <c r="L9" s="8">
        <v>291678</v>
      </c>
    </row>
    <row r="10" spans="1:12" s="9" customFormat="1" ht="15" customHeight="1">
      <c r="A10" s="10" t="s">
        <v>8</v>
      </c>
      <c r="B10" s="11" t="s">
        <v>9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s="9" customFormat="1" ht="15" customHeight="1">
      <c r="A11" s="6">
        <v>2</v>
      </c>
      <c r="B11" s="7" t="s">
        <v>10</v>
      </c>
      <c r="C11" s="8">
        <f aca="true" t="shared" si="2" ref="C11:J11">C12+C13+C15</f>
        <v>1428900</v>
      </c>
      <c r="D11" s="8">
        <f t="shared" si="2"/>
        <v>2251679</v>
      </c>
      <c r="E11" s="8">
        <f t="shared" si="2"/>
        <v>0</v>
      </c>
      <c r="F11" s="8">
        <f t="shared" si="2"/>
        <v>0</v>
      </c>
      <c r="G11" s="8">
        <f t="shared" si="2"/>
        <v>0</v>
      </c>
      <c r="H11" s="8">
        <f t="shared" si="2"/>
        <v>0</v>
      </c>
      <c r="I11" s="8">
        <f t="shared" si="2"/>
        <v>0</v>
      </c>
      <c r="J11" s="8">
        <f t="shared" si="2"/>
        <v>0</v>
      </c>
      <c r="K11" s="8">
        <f>K12+K13+K15</f>
        <v>0</v>
      </c>
      <c r="L11" s="8">
        <f>L12+L13+L15</f>
        <v>0</v>
      </c>
    </row>
    <row r="12" spans="1:12" s="9" customFormat="1" ht="15" customHeight="1">
      <c r="A12" s="10" t="s">
        <v>4</v>
      </c>
      <c r="B12" s="11" t="s">
        <v>11</v>
      </c>
      <c r="C12" s="8">
        <v>1428900</v>
      </c>
      <c r="D12" s="8">
        <v>700000</v>
      </c>
      <c r="E12" s="8"/>
      <c r="F12" s="8"/>
      <c r="G12" s="8"/>
      <c r="H12" s="8"/>
      <c r="I12" s="8"/>
      <c r="J12" s="8"/>
      <c r="K12" s="8"/>
      <c r="L12" s="8"/>
    </row>
    <row r="13" spans="1:12" s="9" customFormat="1" ht="15" customHeight="1">
      <c r="A13" s="10" t="s">
        <v>6</v>
      </c>
      <c r="B13" s="11" t="s">
        <v>12</v>
      </c>
      <c r="C13" s="8"/>
      <c r="D13" s="8">
        <v>1551679</v>
      </c>
      <c r="E13" s="8"/>
      <c r="F13" s="8"/>
      <c r="G13" s="8"/>
      <c r="H13" s="8"/>
      <c r="I13" s="8"/>
      <c r="J13" s="8"/>
      <c r="K13" s="8"/>
      <c r="L13" s="8"/>
    </row>
    <row r="14" spans="1:12" s="9" customFormat="1" ht="15" customHeight="1">
      <c r="A14" s="10"/>
      <c r="B14" s="19" t="s">
        <v>13</v>
      </c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s="9" customFormat="1" ht="15" customHeight="1">
      <c r="A15" s="10" t="s">
        <v>8</v>
      </c>
      <c r="B15" s="11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s="9" customFormat="1" ht="15" customHeight="1">
      <c r="A16" s="6">
        <v>3</v>
      </c>
      <c r="B16" s="7" t="s">
        <v>15</v>
      </c>
      <c r="C16" s="12">
        <f aca="true" t="shared" si="3" ref="C16:J16">SUM(C17:C18)</f>
        <v>0</v>
      </c>
      <c r="D16" s="12">
        <f t="shared" si="3"/>
        <v>0</v>
      </c>
      <c r="E16" s="12">
        <f t="shared" si="3"/>
        <v>0</v>
      </c>
      <c r="F16" s="12">
        <f t="shared" si="3"/>
        <v>0</v>
      </c>
      <c r="G16" s="12">
        <f t="shared" si="3"/>
        <v>0</v>
      </c>
      <c r="H16" s="12">
        <f t="shared" si="3"/>
        <v>0</v>
      </c>
      <c r="I16" s="12">
        <f t="shared" si="3"/>
        <v>0</v>
      </c>
      <c r="J16" s="12">
        <f t="shared" si="3"/>
        <v>0</v>
      </c>
      <c r="K16" s="12">
        <f>SUM(K17:K18)</f>
        <v>0</v>
      </c>
      <c r="L16" s="12">
        <f>SUM(L17:L18)</f>
        <v>0</v>
      </c>
    </row>
    <row r="17" spans="1:12" s="9" customFormat="1" ht="15" customHeight="1">
      <c r="A17" s="10" t="s">
        <v>4</v>
      </c>
      <c r="B17" s="11" t="s">
        <v>16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</row>
    <row r="18" spans="1:12" s="9" customFormat="1" ht="15" customHeight="1">
      <c r="A18" s="10" t="s">
        <v>6</v>
      </c>
      <c r="B18" s="11" t="s">
        <v>17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</row>
    <row r="19" spans="1:12" s="4" customFormat="1" ht="22.5" customHeight="1">
      <c r="A19" s="6">
        <v>4</v>
      </c>
      <c r="B19" s="7" t="s">
        <v>40</v>
      </c>
      <c r="C19" s="12">
        <f aca="true" t="shared" si="4" ref="C19:J19">C20+C24+C25</f>
        <v>448326</v>
      </c>
      <c r="D19" s="12">
        <f t="shared" si="4"/>
        <v>788792</v>
      </c>
      <c r="E19" s="12">
        <f t="shared" si="4"/>
        <v>973415</v>
      </c>
      <c r="F19" s="12">
        <f t="shared" si="4"/>
        <v>953608</v>
      </c>
      <c r="G19" s="12">
        <f t="shared" si="4"/>
        <v>903045</v>
      </c>
      <c r="H19" s="12">
        <f t="shared" si="4"/>
        <v>594538</v>
      </c>
      <c r="I19" s="12">
        <f t="shared" si="4"/>
        <v>885588</v>
      </c>
      <c r="J19" s="12">
        <f t="shared" si="4"/>
        <v>782688</v>
      </c>
      <c r="K19" s="12">
        <f>K20+K24+K25</f>
        <v>420371</v>
      </c>
      <c r="L19" s="12">
        <f>L20+L24+L25</f>
        <v>309179</v>
      </c>
    </row>
    <row r="20" spans="1:12" s="4" customFormat="1" ht="15" customHeight="1">
      <c r="A20" s="6" t="s">
        <v>33</v>
      </c>
      <c r="B20" s="7" t="s">
        <v>18</v>
      </c>
      <c r="C20" s="8">
        <f aca="true" t="shared" si="5" ref="C20:J20">SUM(C21:C23)</f>
        <v>388326</v>
      </c>
      <c r="D20" s="8">
        <f t="shared" si="5"/>
        <v>653440</v>
      </c>
      <c r="E20" s="8">
        <f t="shared" si="5"/>
        <v>784136</v>
      </c>
      <c r="F20" s="8">
        <f t="shared" si="5"/>
        <v>786271</v>
      </c>
      <c r="G20" s="8">
        <f t="shared" si="5"/>
        <v>759620</v>
      </c>
      <c r="H20" s="8">
        <f t="shared" si="5"/>
        <v>470000</v>
      </c>
      <c r="I20" s="8">
        <f t="shared" si="5"/>
        <v>780000</v>
      </c>
      <c r="J20" s="8">
        <f t="shared" si="5"/>
        <v>711900</v>
      </c>
      <c r="K20" s="8">
        <f>SUM(K21:K23)</f>
        <v>382000</v>
      </c>
      <c r="L20" s="8">
        <f>SUM(L21:L23)</f>
        <v>291678</v>
      </c>
    </row>
    <row r="21" spans="1:12" s="9" customFormat="1" ht="15" customHeight="1">
      <c r="A21" s="10" t="s">
        <v>4</v>
      </c>
      <c r="B21" s="11" t="s">
        <v>19</v>
      </c>
      <c r="C21" s="8">
        <v>388326</v>
      </c>
      <c r="D21" s="8">
        <v>628440</v>
      </c>
      <c r="E21" s="8">
        <v>759760</v>
      </c>
      <c r="F21" s="8">
        <v>782140</v>
      </c>
      <c r="G21" s="8">
        <v>759620</v>
      </c>
      <c r="H21" s="8">
        <v>470000</v>
      </c>
      <c r="I21" s="8">
        <v>780000</v>
      </c>
      <c r="J21" s="8">
        <v>711900</v>
      </c>
      <c r="K21" s="8">
        <v>382000</v>
      </c>
      <c r="L21" s="8">
        <v>291678</v>
      </c>
    </row>
    <row r="22" spans="1:12" s="9" customFormat="1" ht="15" customHeight="1">
      <c r="A22" s="10" t="s">
        <v>6</v>
      </c>
      <c r="B22" s="11" t="s">
        <v>20</v>
      </c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s="9" customFormat="1" ht="15" customHeight="1">
      <c r="A23" s="10" t="s">
        <v>8</v>
      </c>
      <c r="B23" s="11" t="s">
        <v>21</v>
      </c>
      <c r="C23" s="8"/>
      <c r="D23" s="8">
        <v>25000</v>
      </c>
      <c r="E23" s="8">
        <v>24376</v>
      </c>
      <c r="F23" s="8">
        <v>4131</v>
      </c>
      <c r="G23" s="8"/>
      <c r="H23" s="8"/>
      <c r="I23" s="8"/>
      <c r="J23" s="8"/>
      <c r="K23" s="8"/>
      <c r="L23" s="8"/>
    </row>
    <row r="24" spans="1:12" s="9" customFormat="1" ht="15" customHeight="1">
      <c r="A24" s="6" t="s">
        <v>34</v>
      </c>
      <c r="B24" s="7" t="s">
        <v>22</v>
      </c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s="13" customFormat="1" ht="14.25" customHeight="1">
      <c r="A25" s="6" t="s">
        <v>35</v>
      </c>
      <c r="B25" s="7" t="s">
        <v>23</v>
      </c>
      <c r="C25" s="8">
        <v>60000</v>
      </c>
      <c r="D25" s="8">
        <v>135352</v>
      </c>
      <c r="E25" s="8">
        <v>189279</v>
      </c>
      <c r="F25" s="8">
        <v>167337</v>
      </c>
      <c r="G25" s="8">
        <v>143425</v>
      </c>
      <c r="H25" s="8">
        <v>124538</v>
      </c>
      <c r="I25" s="8">
        <v>105588</v>
      </c>
      <c r="J25" s="8">
        <v>70788</v>
      </c>
      <c r="K25" s="8">
        <v>38371</v>
      </c>
      <c r="L25" s="8">
        <v>17501</v>
      </c>
    </row>
    <row r="26" spans="1:12" s="4" customFormat="1" ht="22.5" customHeight="1">
      <c r="A26" s="6">
        <v>5</v>
      </c>
      <c r="B26" s="7" t="s">
        <v>24</v>
      </c>
      <c r="C26" s="8">
        <v>19913943</v>
      </c>
      <c r="D26" s="8">
        <v>20006775</v>
      </c>
      <c r="E26" s="8">
        <v>21007120</v>
      </c>
      <c r="F26" s="8">
        <f>E26*1.05</f>
        <v>22057476</v>
      </c>
      <c r="G26" s="8">
        <f aca="true" t="shared" si="6" ref="G26:L26">F26*1.05</f>
        <v>23160349.8</v>
      </c>
      <c r="H26" s="8">
        <f t="shared" si="6"/>
        <v>24318367.290000003</v>
      </c>
      <c r="I26" s="8">
        <f t="shared" si="6"/>
        <v>25534285.654500004</v>
      </c>
      <c r="J26" s="8">
        <f t="shared" si="6"/>
        <v>26810999.937225007</v>
      </c>
      <c r="K26" s="8">
        <f t="shared" si="6"/>
        <v>28151549.93408626</v>
      </c>
      <c r="L26" s="8">
        <f t="shared" si="6"/>
        <v>29559127.430790573</v>
      </c>
    </row>
    <row r="27" spans="1:12" s="14" customFormat="1" ht="22.5" customHeight="1">
      <c r="A27" s="6">
        <v>6</v>
      </c>
      <c r="B27" s="7" t="s">
        <v>25</v>
      </c>
      <c r="C27" s="8">
        <v>22265528</v>
      </c>
      <c r="D27" s="8">
        <v>21630014</v>
      </c>
      <c r="E27" s="8">
        <f>E26-E21</f>
        <v>20247360</v>
      </c>
      <c r="F27" s="8">
        <f aca="true" t="shared" si="7" ref="F27:L27">F26-F21</f>
        <v>21275336</v>
      </c>
      <c r="G27" s="8">
        <f t="shared" si="7"/>
        <v>22400729.8</v>
      </c>
      <c r="H27" s="8">
        <f t="shared" si="7"/>
        <v>23848367.290000003</v>
      </c>
      <c r="I27" s="8">
        <f t="shared" si="7"/>
        <v>24754285.654500004</v>
      </c>
      <c r="J27" s="8">
        <f t="shared" si="7"/>
        <v>26099099.937225007</v>
      </c>
      <c r="K27" s="8">
        <f t="shared" si="7"/>
        <v>27769549.93408626</v>
      </c>
      <c r="L27" s="8">
        <f t="shared" si="7"/>
        <v>29267449.430790573</v>
      </c>
    </row>
    <row r="28" spans="1:12" s="14" customFormat="1" ht="22.5" customHeight="1">
      <c r="A28" s="6">
        <v>7</v>
      </c>
      <c r="B28" s="7" t="s">
        <v>26</v>
      </c>
      <c r="C28" s="8">
        <f aca="true" t="shared" si="8" ref="C28:L28">C26-C27</f>
        <v>-2351585</v>
      </c>
      <c r="D28" s="8">
        <f t="shared" si="8"/>
        <v>-1623239</v>
      </c>
      <c r="E28" s="8">
        <f t="shared" si="8"/>
        <v>759760</v>
      </c>
      <c r="F28" s="8">
        <f t="shared" si="8"/>
        <v>782140</v>
      </c>
      <c r="G28" s="8">
        <f t="shared" si="8"/>
        <v>759620</v>
      </c>
      <c r="H28" s="8">
        <f t="shared" si="8"/>
        <v>470000</v>
      </c>
      <c r="I28" s="8">
        <f t="shared" si="8"/>
        <v>780000</v>
      </c>
      <c r="J28" s="8">
        <f t="shared" si="8"/>
        <v>711900</v>
      </c>
      <c r="K28" s="8">
        <f t="shared" si="8"/>
        <v>382000</v>
      </c>
      <c r="L28" s="8">
        <f t="shared" si="8"/>
        <v>291678</v>
      </c>
    </row>
    <row r="29" spans="1:12" s="14" customFormat="1" ht="22.5" customHeight="1">
      <c r="A29" s="6">
        <v>8</v>
      </c>
      <c r="B29" s="7" t="s">
        <v>41</v>
      </c>
      <c r="C29" s="8">
        <f>C7+C11-C20</f>
        <v>3313859</v>
      </c>
      <c r="D29" s="8">
        <f>D7+D11-D21</f>
        <v>4937098</v>
      </c>
      <c r="E29" s="8">
        <f>E7+E11-E21</f>
        <v>4177338</v>
      </c>
      <c r="F29" s="8">
        <f>F7+F11-F21</f>
        <v>3395198</v>
      </c>
      <c r="G29" s="8">
        <f>G7+G11-G21</f>
        <v>2635578</v>
      </c>
      <c r="H29" s="8">
        <f>H7+H11-H21</f>
        <v>2165578</v>
      </c>
      <c r="I29" s="8">
        <f>I7+I11-I20</f>
        <v>1385578</v>
      </c>
      <c r="J29" s="8">
        <f>J7+J11-J20</f>
        <v>673678</v>
      </c>
      <c r="K29" s="8">
        <f>K7+K11-K20</f>
        <v>291678</v>
      </c>
      <c r="L29" s="8">
        <f>L7+L11-L20</f>
        <v>0</v>
      </c>
    </row>
    <row r="30" spans="1:12" s="4" customFormat="1" ht="22.5" customHeight="1">
      <c r="A30" s="6">
        <v>9</v>
      </c>
      <c r="B30" s="7" t="s">
        <v>27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s="9" customFormat="1" ht="15" customHeight="1">
      <c r="A31" s="6" t="s">
        <v>36</v>
      </c>
      <c r="B31" s="7" t="s">
        <v>29</v>
      </c>
      <c r="C31" s="15">
        <f>C29/C26</f>
        <v>0.166408982892037</v>
      </c>
      <c r="D31" s="15">
        <f aca="true" t="shared" si="9" ref="D31:L31">D29/D26</f>
        <v>0.24677130622001797</v>
      </c>
      <c r="E31" s="15">
        <f t="shared" si="9"/>
        <v>0.19885343635872027</v>
      </c>
      <c r="F31" s="15">
        <f t="shared" si="9"/>
        <v>0.1539250456398547</v>
      </c>
      <c r="G31" s="15">
        <f t="shared" si="9"/>
        <v>0.11379698591598991</v>
      </c>
      <c r="H31" s="15">
        <f t="shared" si="9"/>
        <v>0.08905112642535468</v>
      </c>
      <c r="I31" s="15">
        <f t="shared" si="9"/>
        <v>0.05426343304637599</v>
      </c>
      <c r="J31" s="15">
        <f t="shared" si="9"/>
        <v>0.025126925574478483</v>
      </c>
      <c r="K31" s="15">
        <f t="shared" si="9"/>
        <v>0.010360992580619248</v>
      </c>
      <c r="L31" s="15">
        <f t="shared" si="9"/>
        <v>0</v>
      </c>
    </row>
    <row r="32" spans="1:12" s="9" customFormat="1" ht="28.5" customHeight="1">
      <c r="A32" s="6" t="s">
        <v>37</v>
      </c>
      <c r="B32" s="7" t="s">
        <v>30</v>
      </c>
      <c r="C32" s="15">
        <f>C29/C26</f>
        <v>0.166408982892037</v>
      </c>
      <c r="D32" s="15">
        <f aca="true" t="shared" si="10" ref="D32:L32">D29/D26</f>
        <v>0.24677130622001797</v>
      </c>
      <c r="E32" s="15">
        <f t="shared" si="10"/>
        <v>0.19885343635872027</v>
      </c>
      <c r="F32" s="15">
        <f t="shared" si="10"/>
        <v>0.1539250456398547</v>
      </c>
      <c r="G32" s="15">
        <f t="shared" si="10"/>
        <v>0.11379698591598991</v>
      </c>
      <c r="H32" s="15">
        <f t="shared" si="10"/>
        <v>0.08905112642535468</v>
      </c>
      <c r="I32" s="15">
        <f t="shared" si="10"/>
        <v>0.05426343304637599</v>
      </c>
      <c r="J32" s="15">
        <f t="shared" si="10"/>
        <v>0.025126925574478483</v>
      </c>
      <c r="K32" s="15">
        <f t="shared" si="10"/>
        <v>0.010360992580619248</v>
      </c>
      <c r="L32" s="15">
        <f t="shared" si="10"/>
        <v>0</v>
      </c>
    </row>
    <row r="33" spans="1:12" s="9" customFormat="1" ht="15" customHeight="1">
      <c r="A33" s="6" t="s">
        <v>38</v>
      </c>
      <c r="B33" s="7" t="s">
        <v>31</v>
      </c>
      <c r="C33" s="15">
        <f>C19/C26</f>
        <v>0.022513170796963716</v>
      </c>
      <c r="D33" s="15">
        <f aca="true" t="shared" si="11" ref="D33:J33">D19/D26</f>
        <v>0.039426244359723146</v>
      </c>
      <c r="E33" s="15">
        <f t="shared" si="11"/>
        <v>0.046337384658154</v>
      </c>
      <c r="F33" s="15">
        <f t="shared" si="11"/>
        <v>0.04323287034291684</v>
      </c>
      <c r="G33" s="15">
        <f t="shared" si="11"/>
        <v>0.0389909914054925</v>
      </c>
      <c r="H33" s="15">
        <f t="shared" si="11"/>
        <v>0.02444810512605758</v>
      </c>
      <c r="I33" s="15">
        <f t="shared" si="11"/>
        <v>0.034682309581036956</v>
      </c>
      <c r="J33" s="15">
        <f t="shared" si="11"/>
        <v>0.029192794070813377</v>
      </c>
      <c r="K33" s="15">
        <f>K19/K26</f>
        <v>0.014932428267155884</v>
      </c>
      <c r="L33" s="15">
        <f>L19/L26</f>
        <v>0.010459679526194013</v>
      </c>
    </row>
    <row r="34" spans="1:12" s="9" customFormat="1" ht="25.5" customHeight="1">
      <c r="A34" s="6" t="s">
        <v>39</v>
      </c>
      <c r="B34" s="7" t="s">
        <v>32</v>
      </c>
      <c r="C34" s="15">
        <f>(C20+C25)/C26</f>
        <v>0.022513170796963716</v>
      </c>
      <c r="D34" s="15">
        <f aca="true" t="shared" si="12" ref="D34:J34">(D20+D25)/D26</f>
        <v>0.039426244359723146</v>
      </c>
      <c r="E34" s="15">
        <f t="shared" si="12"/>
        <v>0.046337384658154</v>
      </c>
      <c r="F34" s="15">
        <f t="shared" si="12"/>
        <v>0.04323287034291684</v>
      </c>
      <c r="G34" s="15">
        <f t="shared" si="12"/>
        <v>0.0389909914054925</v>
      </c>
      <c r="H34" s="15">
        <f t="shared" si="12"/>
        <v>0.02444810512605758</v>
      </c>
      <c r="I34" s="15">
        <f t="shared" si="12"/>
        <v>0.034682309581036956</v>
      </c>
      <c r="J34" s="15">
        <f t="shared" si="12"/>
        <v>0.029192794070813377</v>
      </c>
      <c r="K34" s="15">
        <f>(K20+K25)/K26</f>
        <v>0.014932428267155884</v>
      </c>
      <c r="L34" s="15">
        <f>(L20+L25)/L26</f>
        <v>0.010459679526194013</v>
      </c>
    </row>
    <row r="35" spans="3:10" ht="12.75">
      <c r="C35" s="16"/>
      <c r="D35" s="16"/>
      <c r="E35" s="16"/>
      <c r="F35" s="16"/>
      <c r="G35" s="16"/>
      <c r="H35" s="16"/>
      <c r="I35" s="16"/>
      <c r="J35" s="16"/>
    </row>
    <row r="36" spans="3:10" ht="12.75">
      <c r="C36" s="16"/>
      <c r="D36" s="16"/>
      <c r="E36" s="16"/>
      <c r="F36" s="16"/>
      <c r="G36" s="16"/>
      <c r="H36" s="16"/>
      <c r="I36" s="16"/>
      <c r="J36" s="16"/>
    </row>
    <row r="37" spans="3:10" ht="12.75">
      <c r="C37" s="16"/>
      <c r="D37" s="16"/>
      <c r="E37" s="16"/>
      <c r="F37" s="16"/>
      <c r="G37" s="16"/>
      <c r="H37" s="16"/>
      <c r="I37" s="16"/>
      <c r="J37" s="16"/>
    </row>
    <row r="38" spans="3:12" ht="12.75">
      <c r="C38" s="16">
        <f>C26+C11</f>
        <v>21342843</v>
      </c>
      <c r="D38" s="16">
        <f aca="true" t="shared" si="13" ref="D38:L38">D26+D11</f>
        <v>22258454</v>
      </c>
      <c r="E38" s="16">
        <f t="shared" si="13"/>
        <v>21007120</v>
      </c>
      <c r="F38" s="16">
        <f t="shared" si="13"/>
        <v>22057476</v>
      </c>
      <c r="G38" s="16">
        <f t="shared" si="13"/>
        <v>23160349.8</v>
      </c>
      <c r="H38" s="16">
        <f t="shared" si="13"/>
        <v>24318367.290000003</v>
      </c>
      <c r="I38" s="16">
        <f t="shared" si="13"/>
        <v>25534285.654500004</v>
      </c>
      <c r="J38" s="16">
        <f t="shared" si="13"/>
        <v>26810999.937225007</v>
      </c>
      <c r="K38" s="16">
        <f t="shared" si="13"/>
        <v>28151549.93408626</v>
      </c>
      <c r="L38" s="16">
        <f t="shared" si="13"/>
        <v>29559127.430790573</v>
      </c>
    </row>
    <row r="39" spans="2:12" ht="12.75">
      <c r="B39" t="s">
        <v>43</v>
      </c>
      <c r="C39" s="16">
        <f>C27+C21</f>
        <v>22653854</v>
      </c>
      <c r="D39" s="16">
        <f aca="true" t="shared" si="14" ref="D39:L39">D27+D21</f>
        <v>22258454</v>
      </c>
      <c r="E39" s="16">
        <f t="shared" si="14"/>
        <v>21007120</v>
      </c>
      <c r="F39" s="16">
        <f t="shared" si="14"/>
        <v>22057476</v>
      </c>
      <c r="G39" s="16">
        <f t="shared" si="14"/>
        <v>23160349.8</v>
      </c>
      <c r="H39" s="16">
        <f t="shared" si="14"/>
        <v>24318367.290000003</v>
      </c>
      <c r="I39" s="16">
        <f t="shared" si="14"/>
        <v>25534285.654500004</v>
      </c>
      <c r="J39" s="16">
        <f t="shared" si="14"/>
        <v>26810999.937225007</v>
      </c>
      <c r="K39" s="16">
        <f t="shared" si="14"/>
        <v>28151549.93408626</v>
      </c>
      <c r="L39" s="16">
        <f t="shared" si="14"/>
        <v>29559127.430790573</v>
      </c>
    </row>
    <row r="41" spans="2:3" ht="12.75">
      <c r="B41" t="s">
        <v>44</v>
      </c>
      <c r="C41" s="16">
        <f>C39-C38</f>
        <v>1311011</v>
      </c>
    </row>
  </sheetData>
  <mergeCells count="4">
    <mergeCell ref="A1:H1"/>
    <mergeCell ref="A4:A5"/>
    <mergeCell ref="B4:B5"/>
    <mergeCell ref="D4:L4"/>
  </mergeCells>
  <printOptions horizontalCentered="1" verticalCentered="1"/>
  <pageMargins left="0.5905511811023623" right="0.5905511811023623" top="0.51" bottom="0.5511811023622047" header="0.5118110236220472" footer="0.31496062992125984"/>
  <pageSetup firstPageNumber="72" useFirstPageNumber="1" horizontalDpi="600" verticalDpi="600" orientation="landscape" paperSize="9" scale="7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w Bialobrzegach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UMIG Białobrzegi</cp:lastModifiedBy>
  <cp:lastPrinted>2008-11-16T11:16:32Z</cp:lastPrinted>
  <dcterms:created xsi:type="dcterms:W3CDTF">2007-11-16T12:08:36Z</dcterms:created>
  <dcterms:modified xsi:type="dcterms:W3CDTF">2008-11-19T08:56:54Z</dcterms:modified>
  <cp:category/>
  <cp:version/>
  <cp:contentType/>
  <cp:contentStatus/>
</cp:coreProperties>
</file>