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140" tabRatio="892" activeTab="0"/>
  </bookViews>
  <sheets>
    <sheet name="5.Załącznik inwestycyjny" sheetId="1" r:id="rId1"/>
  </sheets>
  <definedNames>
    <definedName name="_xlnm.Print_Area" localSheetId="0">'5.Załącznik inwestycyjny'!$A$1:$N$145</definedName>
    <definedName name="_xlnm.Print_Titles" localSheetId="0">'5.Załącznik inwestycyjny'!$3:$8</definedName>
  </definedNames>
  <calcPr fullCalcOnLoad="1"/>
</workbook>
</file>

<file path=xl/sharedStrings.xml><?xml version="1.0" encoding="utf-8"?>
<sst xmlns="http://schemas.openxmlformats.org/spreadsheetml/2006/main" count="222" uniqueCount="138">
  <si>
    <t>§</t>
  </si>
  <si>
    <t>010</t>
  </si>
  <si>
    <t>01010</t>
  </si>
  <si>
    <t>Infrastruktura wodociągowa i sanitacyjna wsi</t>
  </si>
  <si>
    <t>Pozostała działalność</t>
  </si>
  <si>
    <t>Gospodarka gruntami i nieruchomościami</t>
  </si>
  <si>
    <t>Administracja publiczna</t>
  </si>
  <si>
    <t>Urzędy gmin (miast i miast na prawach powiatu)</t>
  </si>
  <si>
    <t>Bezpieczeństwo publiczne i ochrona przeciwpożarowa</t>
  </si>
  <si>
    <t>Oświetlenie ulic, placów i dróg</t>
  </si>
  <si>
    <t xml:space="preserve">Dział </t>
  </si>
  <si>
    <t>Planowane wydatki</t>
  </si>
  <si>
    <t>z tego źródła finansowania</t>
  </si>
  <si>
    <t>Termomodernizacja budynków oświatowych i Stacji Uzdatniania Wody</t>
  </si>
  <si>
    <t>Wydatki inwestycyjne jednostek budżetowych</t>
  </si>
  <si>
    <t>Drogi publiczne krajowe</t>
  </si>
  <si>
    <t>Drogi publiczne wojewódzkie</t>
  </si>
  <si>
    <t>Wydatki na zakupy inwestycyjne jednostek budżetowych</t>
  </si>
  <si>
    <t>Komendy powiatowe Państwowej Straży Pożarnej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</si>
  <si>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</si>
  <si>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</si>
  <si>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</si>
  <si>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ściekowa i ochrona wód</t>
  </si>
  <si>
    <t xml:space="preserve">Rozdz. </t>
  </si>
  <si>
    <t>Nazwa zadania inwestycyjnego</t>
  </si>
  <si>
    <t>Łączne nakłady inwestycyjne</t>
  </si>
  <si>
    <t>Brakujące środki</t>
  </si>
  <si>
    <t>Jednostka organizacyjna realizująca program lub koorydnująca wykonywanie programu</t>
  </si>
  <si>
    <t>Rok budżetowy 2008</t>
  </si>
  <si>
    <t>Dochody własne j.s.t.</t>
  </si>
  <si>
    <t>Kredyty i pożyczki</t>
  </si>
  <si>
    <t>Środki pochodzące z innych źródeł*</t>
  </si>
  <si>
    <t>Środki wymienione w art.. 5 ust 1 pkt 2 i 3 u.f.p</t>
  </si>
  <si>
    <t>Rolnictwo i łowiectwo</t>
  </si>
  <si>
    <t>Urząd Miasta i Gminy</t>
  </si>
  <si>
    <t>Budowa wodociągu do Bud Brankowskich</t>
  </si>
  <si>
    <t>Transport i łaczność</t>
  </si>
  <si>
    <t>Modernizacja chodnika w ul.Rzemieślniczej</t>
  </si>
  <si>
    <t>Opracowanie projektu chodnika na ul.Koscielnej</t>
  </si>
  <si>
    <t>Przebudowa chodnika po wschodniej stronie ul.Krakowskiej</t>
  </si>
  <si>
    <t>Drogi publiczne gminne</t>
  </si>
  <si>
    <t>Budowa ulic na osiedlu Jana Pawła II</t>
  </si>
  <si>
    <t>Przebudowa chodników ul.Kościelnej</t>
  </si>
  <si>
    <t>Przebudowa chodników ul.Piekarskiej</t>
  </si>
  <si>
    <t>Przebudowa chodników ul.11-go Listopada</t>
  </si>
  <si>
    <t>Przebudowa chodników ul.Rzecznej</t>
  </si>
  <si>
    <t>Modernizacja dróg gminnych z destruktu</t>
  </si>
  <si>
    <t>Mostek na Pierzchniance w Suskim Młynku</t>
  </si>
  <si>
    <t>Projekt ulic na osiedlu na południe od ul.Polnej</t>
  </si>
  <si>
    <t xml:space="preserve">Budowa odcinka ul.Diamentowej w Kamieniu </t>
  </si>
  <si>
    <t>Gospodarka mieszkaniowa</t>
  </si>
  <si>
    <t>Zagospodarowanie skwerów i placów w mieście</t>
  </si>
  <si>
    <t>Urzędy gmin (miast i miast na prawach powiatu )</t>
  </si>
  <si>
    <t>Informatyzacja urzędu z przystosowaniem do podpisu elektronicznego</t>
  </si>
  <si>
    <t>Gospodarka kmunalna i ochrona środowiska</t>
  </si>
  <si>
    <t>Kanalizacja w "starej" części miasta</t>
  </si>
  <si>
    <t>Opracowanie projektu kanalizacji osiedla na południe od ul. Polnej</t>
  </si>
  <si>
    <t>Opracowanie projektu kanalizacji ul. Kościelnej od ul. Kusocińskiego</t>
  </si>
  <si>
    <t>Ochrona powietrza atmoferycznego i klimatu</t>
  </si>
  <si>
    <t>Budowa oświetlenia na osiedlu na południe od ul.Polnej</t>
  </si>
  <si>
    <t>Budowa oświetlenia przy ul.Głównej</t>
  </si>
  <si>
    <t>Modernizacja oświetlenia w Okrągliku i Pohulanka</t>
  </si>
  <si>
    <t>Budowa nowego obwodu na Kolonii Szczyty</t>
  </si>
  <si>
    <t>Oświetlenie na ul.Piaskowej</t>
  </si>
  <si>
    <t>Oświetlenie ul.Reymonta</t>
  </si>
  <si>
    <t xml:space="preserve">Pozostała działalność </t>
  </si>
  <si>
    <t>Modernizacja targowicy miejskiej</t>
  </si>
  <si>
    <t>Razem §6050</t>
  </si>
  <si>
    <t>Godpodarka gruntami i nieruchomościami</t>
  </si>
  <si>
    <t>750</t>
  </si>
  <si>
    <t>75023</t>
  </si>
  <si>
    <t>Razem §6060</t>
  </si>
  <si>
    <t>851</t>
  </si>
  <si>
    <t>ZOZ</t>
  </si>
  <si>
    <t>A Dotacje i środki z budżetu państwa (np..od Wojewody, MEN, UKS….)</t>
  </si>
  <si>
    <t>B Środki i dotacje otrzymane od innych jst oraz innych jednostek zaliczanych do sektora finansów publicznych</t>
  </si>
  <si>
    <t>C Inne źródła</t>
  </si>
  <si>
    <t xml:space="preserve">Budowa kanalizacji Białobrzegi - Brzeźce </t>
  </si>
  <si>
    <t>Budowa wodociągu Okrąglik-Pohulanka</t>
  </si>
  <si>
    <t>Zakup nieruchomości gruntowych</t>
  </si>
  <si>
    <t>Zakup serwera i sprzętu komputerowego</t>
  </si>
  <si>
    <t>Zakup samochodu służbowego</t>
  </si>
  <si>
    <t>"aa" modernizacja obiektów sportowych</t>
  </si>
  <si>
    <t>Komputer do świetlicy socjoterapeutycznej</t>
  </si>
  <si>
    <t>754</t>
  </si>
  <si>
    <t>Budowa sieci wodociągowej z przyłączami na trasie Kamień-Brzeska Wola-Leopoldów</t>
  </si>
  <si>
    <t>Modernizacja drogi powiatowej nr 1126 W Białobrzegi-Borek (odcinek miejski ul. Mikowska)</t>
  </si>
  <si>
    <t>Dotacja celowa na pomoc finansową udzielaną między jednostkami samorządu terytorialnego na dofinansowanie własnych zadań inwestycyjnych i zakupów inwestycyjnych</t>
  </si>
  <si>
    <t>Dofinansowanie zakupu pojazdów służbowych dla Komendy Powiatowej Policji w Białobrzegach</t>
  </si>
  <si>
    <t>Wpłaty jednostek na fundusz celowy na finansowanie i dofinansowanie zadań inwestycyjnych</t>
  </si>
  <si>
    <t>75411</t>
  </si>
  <si>
    <t>Dofinansowanie zakupu specjalistycznego samochodu dla Komendy Powiatowej Państwowej Straży Pożarnej w Białobrzegach</t>
  </si>
  <si>
    <t>Termomodernizacja budynku Publicznego Gimnazjum</t>
  </si>
  <si>
    <t>Termomodernizacja budynku Publicznego Przedszkola nr 1</t>
  </si>
  <si>
    <t>Termomodernizacja budynku Publicznego Przedszkola nr 2</t>
  </si>
  <si>
    <t>Termomodernizacja budynku Publicznej Szkoły Podstawowej nr 1 im. KEN</t>
  </si>
  <si>
    <t>Termomodernizacja budynku Stacji Uzdatniania Wody</t>
  </si>
  <si>
    <t>Budowa oświetlenia w Kolonii Szczyty</t>
  </si>
  <si>
    <t>Razem dofinansowanie</t>
  </si>
  <si>
    <t>Razem pomoc</t>
  </si>
  <si>
    <t>System łączności radiofonicznej</t>
  </si>
  <si>
    <t>75404</t>
  </si>
  <si>
    <t>Komendy wojewódzkie Policji</t>
  </si>
  <si>
    <t>Przebudowa chodnika po zachodniej stronie ul.Krakowskiej</t>
  </si>
  <si>
    <t>Budowa  ul.Piotra Skargi oś.Mikowska</t>
  </si>
  <si>
    <t>Zagospodarowanie terenów nadpilicznych</t>
  </si>
  <si>
    <t>Przebudowa drogi nr 1121W Białobrzegi-Sucha-Branica</t>
  </si>
  <si>
    <t>Drogi publiczne powiatowe</t>
  </si>
  <si>
    <t>Razem dotacje</t>
  </si>
  <si>
    <t xml:space="preserve">Ogółem </t>
  </si>
  <si>
    <t xml:space="preserve">Oświata i wychowanie </t>
  </si>
  <si>
    <t xml:space="preserve">Szkoły podstawowe </t>
  </si>
  <si>
    <t xml:space="preserve">Modernizacja Sali w PSP Sucha </t>
  </si>
  <si>
    <t>Monitoring wizyjny   w PSP nr 1</t>
  </si>
  <si>
    <t>Monitoring wizyjny   w PG</t>
  </si>
  <si>
    <t>PSP nr 1</t>
  </si>
  <si>
    <t>PG</t>
  </si>
  <si>
    <t>Plan wydatków majątkowych                         na 2008 r</t>
  </si>
  <si>
    <t>Modernizacja systemu grzewczego w PSP Sucha</t>
  </si>
  <si>
    <t>75412</t>
  </si>
  <si>
    <t>Zakup agregatu wysokociśnieniowego i pompy szlamowej-OSP Stawiszyn</t>
  </si>
  <si>
    <t>Ochotnicze straże pożarne</t>
  </si>
  <si>
    <t>Pozostała dzialalność</t>
  </si>
  <si>
    <t>Monitoring wizyjny miasta</t>
  </si>
  <si>
    <t>Przebudow chodników ulicy Szlacheckiej w Suchej</t>
  </si>
  <si>
    <t>Modernizacja drogi gminnej Kamień- Brzeska Wola Leopoldów</t>
  </si>
  <si>
    <t>Monitornig satdionu miejskiego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</si>
  <si>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</si>
  <si>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</si>
  <si>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</si>
  <si>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</si>
  <si>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Zakup komputera</t>
  </si>
  <si>
    <t>Zakup licenjci-Xpertis Server</t>
  </si>
  <si>
    <t>Monitoring wizyjny w PSP Sucha</t>
  </si>
  <si>
    <t xml:space="preserve">suma kontrolana </t>
  </si>
  <si>
    <t>Zakup programów do ewidencji dróg i ulic</t>
  </si>
  <si>
    <t>Transport i łączność</t>
  </si>
  <si>
    <t>Załącznik nr 1 do Uchwały Rady Miasta i Gminy Białobrzegi nr XXVI 185 08 z dnia 5 grudnia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</si>
</sst>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  <numFmt numFmtId="178" formatCode="#,##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name val="TimesNewRoman"/>
      <family val="0"/>
    </font>
    <font>
      <b/>
      <sz val="12"/>
      <name val="TimesNew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27" fillId="24" borderId="14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1"/>
  <sheetViews>
    <sheetView tabSelected="1" view="pageBreakPreview" zoomScaleNormal="85" zoomScaleSheetLayoutView="100" zoomScalePageLayoutView="0" workbookViewId="0" topLeftCell="C1">
      <selection activeCell="H4" sqref="H4:K4"/>
    </sheetView>
  </sheetViews>
  <sheetFormatPr defaultColWidth="9.00390625" defaultRowHeight="12.75"/>
  <cols>
    <col min="1" max="1" width="0" style="0" hidden="1" customWidth="1"/>
    <col min="2" max="2" width="4.00390625" style="0" hidden="1" customWidth="1"/>
    <col min="3" max="3" width="4.875" style="0" customWidth="1"/>
    <col min="4" max="4" width="6.75390625" style="0" customWidth="1"/>
    <col min="5" max="5" width="6.375" style="0" customWidth="1"/>
    <col min="6" max="6" width="45.75390625" style="26" bestFit="1" customWidth="1"/>
    <col min="7" max="7" width="12.00390625" style="0" customWidth="1"/>
    <col min="8" max="8" width="12.625" style="0" customWidth="1"/>
    <col min="9" max="9" width="12.75390625" style="0" customWidth="1"/>
    <col min="10" max="10" width="15.25390625" style="0" customWidth="1"/>
    <col min="11" max="11" width="14.00390625" style="0" customWidth="1"/>
    <col min="12" max="12" width="13.25390625" style="0" hidden="1" customWidth="1"/>
    <col min="13" max="13" width="12.00390625" style="0" hidden="1" customWidth="1"/>
    <col min="14" max="14" width="23.125" style="0" customWidth="1"/>
    <col min="15" max="15" width="13.875" style="0" customWidth="1"/>
  </cols>
  <sheetData>
    <row r="1" ht="36">
      <c r="F1" s="25" t="s">
        <v>117</v>
      </c>
    </row>
    <row r="2" spans="7:14" ht="15.75" customHeight="1">
      <c r="G2" t="s">
        <v>137</v>
      </c>
      <c r="I2" s="5"/>
      <c r="J2" s="6"/>
      <c r="K2" s="5"/>
      <c r="L2" s="5"/>
      <c r="M2" s="5"/>
      <c r="N2" s="7"/>
    </row>
    <row r="3" spans="3:16" ht="12.75">
      <c r="C3" s="107" t="s">
        <v>10</v>
      </c>
      <c r="D3" s="107" t="s">
        <v>23</v>
      </c>
      <c r="E3" s="107" t="s">
        <v>0</v>
      </c>
      <c r="F3" s="110" t="s">
        <v>24</v>
      </c>
      <c r="G3" s="113" t="s">
        <v>11</v>
      </c>
      <c r="H3" s="114"/>
      <c r="I3" s="114"/>
      <c r="J3" s="114"/>
      <c r="K3" s="115"/>
      <c r="L3" s="120" t="s">
        <v>25</v>
      </c>
      <c r="M3" s="120" t="s">
        <v>26</v>
      </c>
      <c r="N3" s="117" t="s">
        <v>27</v>
      </c>
      <c r="P3" s="8"/>
    </row>
    <row r="4" spans="3:16" ht="12.75">
      <c r="C4" s="108"/>
      <c r="D4" s="108"/>
      <c r="E4" s="108"/>
      <c r="F4" s="111"/>
      <c r="G4" s="110" t="s">
        <v>28</v>
      </c>
      <c r="H4" s="113" t="s">
        <v>12</v>
      </c>
      <c r="I4" s="114"/>
      <c r="J4" s="114"/>
      <c r="K4" s="115"/>
      <c r="L4" s="121"/>
      <c r="M4" s="121"/>
      <c r="N4" s="118"/>
      <c r="P4" s="8"/>
    </row>
    <row r="5" spans="3:16" ht="12.75">
      <c r="C5" s="108"/>
      <c r="D5" s="108"/>
      <c r="E5" s="108"/>
      <c r="F5" s="111"/>
      <c r="G5" s="111"/>
      <c r="H5" s="110" t="s">
        <v>29</v>
      </c>
      <c r="I5" s="110" t="s">
        <v>30</v>
      </c>
      <c r="J5" s="110" t="s">
        <v>31</v>
      </c>
      <c r="K5" s="110" t="s">
        <v>32</v>
      </c>
      <c r="L5" s="121"/>
      <c r="M5" s="121"/>
      <c r="N5" s="118"/>
      <c r="P5" s="8"/>
    </row>
    <row r="6" spans="3:16" ht="12.75">
      <c r="C6" s="108"/>
      <c r="D6" s="108"/>
      <c r="E6" s="108"/>
      <c r="F6" s="111"/>
      <c r="G6" s="111"/>
      <c r="H6" s="111"/>
      <c r="I6" s="111"/>
      <c r="J6" s="111"/>
      <c r="K6" s="111"/>
      <c r="L6" s="121"/>
      <c r="M6" s="121"/>
      <c r="N6" s="118"/>
      <c r="P6" s="8"/>
    </row>
    <row r="7" spans="3:16" ht="42" customHeight="1">
      <c r="C7" s="109"/>
      <c r="D7" s="109"/>
      <c r="E7" s="109"/>
      <c r="F7" s="112"/>
      <c r="G7" s="112"/>
      <c r="H7" s="112"/>
      <c r="I7" s="112"/>
      <c r="J7" s="112"/>
      <c r="K7" s="112"/>
      <c r="L7" s="122"/>
      <c r="M7" s="122"/>
      <c r="N7" s="119"/>
      <c r="P7" s="8"/>
    </row>
    <row r="8" spans="3:14" ht="12.75">
      <c r="C8" s="32">
        <v>1</v>
      </c>
      <c r="D8" s="33">
        <v>2</v>
      </c>
      <c r="E8" s="32">
        <v>3</v>
      </c>
      <c r="F8" s="34">
        <v>4</v>
      </c>
      <c r="G8" s="32">
        <v>5</v>
      </c>
      <c r="H8" s="32">
        <v>6</v>
      </c>
      <c r="I8" s="32">
        <v>7</v>
      </c>
      <c r="J8" s="34">
        <v>8</v>
      </c>
      <c r="K8" s="34">
        <v>9</v>
      </c>
      <c r="L8" s="34"/>
      <c r="M8" s="34"/>
      <c r="N8" s="35">
        <v>10</v>
      </c>
    </row>
    <row r="9" spans="3:15" ht="19.5" customHeight="1">
      <c r="C9" s="9" t="s">
        <v>1</v>
      </c>
      <c r="D9" s="10"/>
      <c r="E9" s="10"/>
      <c r="F9" s="21" t="s">
        <v>33</v>
      </c>
      <c r="G9" s="4">
        <f aca="true" t="shared" si="0" ref="G9:M10">SUM(G10)</f>
        <v>73700</v>
      </c>
      <c r="H9" s="4">
        <f t="shared" si="0"/>
        <v>73700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1700000</v>
      </c>
      <c r="M9" s="4">
        <f t="shared" si="0"/>
        <v>1666300</v>
      </c>
      <c r="N9" s="36"/>
      <c r="O9" s="3"/>
    </row>
    <row r="10" spans="3:14" ht="12.75">
      <c r="C10" s="37"/>
      <c r="D10" s="11" t="s">
        <v>2</v>
      </c>
      <c r="E10" s="12"/>
      <c r="F10" s="13" t="s">
        <v>3</v>
      </c>
      <c r="G10" s="14">
        <f t="shared" si="0"/>
        <v>73700</v>
      </c>
      <c r="H10" s="14">
        <f t="shared" si="0"/>
        <v>73700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1700000</v>
      </c>
      <c r="M10" s="14">
        <f t="shared" si="0"/>
        <v>1666300</v>
      </c>
      <c r="N10" s="36"/>
    </row>
    <row r="11" spans="3:14" ht="12.75">
      <c r="C11" s="37"/>
      <c r="D11" s="37"/>
      <c r="E11" s="10">
        <v>6050</v>
      </c>
      <c r="F11" s="20" t="s">
        <v>14</v>
      </c>
      <c r="G11" s="4">
        <f>SUM(G12:G15)</f>
        <v>73700</v>
      </c>
      <c r="H11" s="4">
        <f>SUM(H12:H15)</f>
        <v>73700</v>
      </c>
      <c r="I11" s="4">
        <f>SUM(I12:I15)</f>
        <v>0</v>
      </c>
      <c r="J11" s="4">
        <f>SUM(J12:J15)</f>
        <v>0</v>
      </c>
      <c r="K11" s="4">
        <f>SUM(K12:K15)</f>
        <v>0</v>
      </c>
      <c r="L11" s="4">
        <f>SUM(L12:L14)</f>
        <v>1700000</v>
      </c>
      <c r="M11" s="4">
        <f>SUM(M12:M14)</f>
        <v>1666300</v>
      </c>
      <c r="N11" s="38"/>
    </row>
    <row r="12" spans="3:14" ht="12.75">
      <c r="C12" s="39"/>
      <c r="D12" s="39"/>
      <c r="E12" s="40">
        <v>1</v>
      </c>
      <c r="F12" s="41" t="s">
        <v>78</v>
      </c>
      <c r="G12" s="42">
        <f>H12</f>
        <v>28600</v>
      </c>
      <c r="H12" s="42">
        <v>28600</v>
      </c>
      <c r="I12" s="43"/>
      <c r="J12" s="44"/>
      <c r="K12" s="44"/>
      <c r="L12" s="42">
        <v>300000</v>
      </c>
      <c r="M12" s="42">
        <f>L12-G12</f>
        <v>271400</v>
      </c>
      <c r="N12" s="38" t="s">
        <v>34</v>
      </c>
    </row>
    <row r="13" spans="3:14" ht="12.75">
      <c r="C13" s="39"/>
      <c r="D13" s="39"/>
      <c r="E13" s="40">
        <v>2</v>
      </c>
      <c r="F13" s="41" t="s">
        <v>35</v>
      </c>
      <c r="G13" s="42">
        <f>H13</f>
        <v>0</v>
      </c>
      <c r="H13" s="42">
        <v>0</v>
      </c>
      <c r="I13" s="44"/>
      <c r="J13" s="44"/>
      <c r="K13" s="44"/>
      <c r="L13" s="42">
        <v>400000</v>
      </c>
      <c r="M13" s="42">
        <f>L13-G13</f>
        <v>400000</v>
      </c>
      <c r="N13" s="38" t="s">
        <v>34</v>
      </c>
    </row>
    <row r="14" spans="3:14" ht="12.75">
      <c r="C14" s="39"/>
      <c r="D14" s="39"/>
      <c r="E14" s="40">
        <v>3</v>
      </c>
      <c r="F14" s="83" t="s">
        <v>77</v>
      </c>
      <c r="G14" s="42">
        <f>H14</f>
        <v>5100</v>
      </c>
      <c r="H14" s="42">
        <v>5100</v>
      </c>
      <c r="I14" s="44"/>
      <c r="J14" s="44"/>
      <c r="K14" s="44"/>
      <c r="L14" s="42">
        <v>1000000</v>
      </c>
      <c r="M14" s="42">
        <f>L14-G14</f>
        <v>994900</v>
      </c>
      <c r="N14" s="38" t="s">
        <v>34</v>
      </c>
    </row>
    <row r="15" spans="3:14" ht="25.5">
      <c r="C15" s="39"/>
      <c r="D15" s="39"/>
      <c r="E15" s="40">
        <v>4</v>
      </c>
      <c r="F15" s="41" t="s">
        <v>85</v>
      </c>
      <c r="G15" s="42">
        <v>40000</v>
      </c>
      <c r="H15" s="42">
        <v>40000</v>
      </c>
      <c r="I15" s="44"/>
      <c r="J15" s="44"/>
      <c r="K15" s="44"/>
      <c r="L15" s="42"/>
      <c r="M15" s="42"/>
      <c r="N15" s="38" t="s">
        <v>34</v>
      </c>
    </row>
    <row r="16" spans="3:15" ht="21.75" customHeight="1">
      <c r="C16" s="10">
        <v>600</v>
      </c>
      <c r="D16" s="15"/>
      <c r="E16" s="15"/>
      <c r="F16" s="27" t="s">
        <v>36</v>
      </c>
      <c r="G16" s="16">
        <f aca="true" t="shared" si="1" ref="G16:M16">SUM(G17,G21,G25)</f>
        <v>1241492</v>
      </c>
      <c r="H16" s="16">
        <f t="shared" si="1"/>
        <v>1171492</v>
      </c>
      <c r="I16" s="16">
        <f t="shared" si="1"/>
        <v>0</v>
      </c>
      <c r="J16" s="16">
        <f t="shared" si="1"/>
        <v>70000</v>
      </c>
      <c r="K16" s="16">
        <f t="shared" si="1"/>
        <v>0</v>
      </c>
      <c r="L16" s="16">
        <f t="shared" si="1"/>
        <v>1935000</v>
      </c>
      <c r="M16" s="16">
        <f t="shared" si="1"/>
        <v>971800</v>
      </c>
      <c r="N16" s="38"/>
      <c r="O16" s="3"/>
    </row>
    <row r="17" spans="3:14" s="17" customFormat="1" ht="12.75">
      <c r="C17" s="12"/>
      <c r="D17" s="12">
        <v>60011</v>
      </c>
      <c r="E17" s="12"/>
      <c r="F17" s="28" t="s">
        <v>15</v>
      </c>
      <c r="G17" s="18">
        <f aca="true" t="shared" si="2" ref="G17:M17">SUM(G18)</f>
        <v>100000</v>
      </c>
      <c r="H17" s="18">
        <f t="shared" si="2"/>
        <v>100000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70000</v>
      </c>
      <c r="M17" s="18">
        <f t="shared" si="2"/>
        <v>-30000</v>
      </c>
      <c r="N17" s="45"/>
    </row>
    <row r="18" spans="3:14" ht="12.75">
      <c r="C18" s="46"/>
      <c r="D18" s="44"/>
      <c r="E18" s="10">
        <v>6050</v>
      </c>
      <c r="F18" s="20" t="s">
        <v>14</v>
      </c>
      <c r="G18" s="16">
        <f aca="true" t="shared" si="3" ref="G18:M18">SUM(G19,G20)</f>
        <v>100000</v>
      </c>
      <c r="H18" s="16">
        <f t="shared" si="3"/>
        <v>100000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70000</v>
      </c>
      <c r="M18" s="16">
        <f t="shared" si="3"/>
        <v>-30000</v>
      </c>
      <c r="N18" s="47"/>
    </row>
    <row r="19" spans="3:14" ht="12.75">
      <c r="C19" s="46"/>
      <c r="D19" s="44"/>
      <c r="E19" s="40">
        <v>1</v>
      </c>
      <c r="F19" s="48" t="s">
        <v>37</v>
      </c>
      <c r="G19" s="49">
        <f>H19</f>
        <v>80000</v>
      </c>
      <c r="H19" s="49">
        <v>80000</v>
      </c>
      <c r="I19" s="49"/>
      <c r="J19" s="50"/>
      <c r="K19" s="50"/>
      <c r="L19" s="49">
        <v>50000</v>
      </c>
      <c r="M19" s="42">
        <f>L19-G19</f>
        <v>-30000</v>
      </c>
      <c r="N19" s="38" t="s">
        <v>34</v>
      </c>
    </row>
    <row r="20" spans="3:14" ht="12.75">
      <c r="C20" s="46"/>
      <c r="D20" s="44"/>
      <c r="E20" s="40">
        <v>2</v>
      </c>
      <c r="F20" s="48" t="s">
        <v>38</v>
      </c>
      <c r="G20" s="49">
        <f>H20</f>
        <v>20000</v>
      </c>
      <c r="H20" s="49">
        <v>20000</v>
      </c>
      <c r="I20" s="49"/>
      <c r="J20" s="50"/>
      <c r="K20" s="50"/>
      <c r="L20" s="49">
        <v>20000</v>
      </c>
      <c r="M20" s="42">
        <f>L20-G20</f>
        <v>0</v>
      </c>
      <c r="N20" s="38" t="s">
        <v>34</v>
      </c>
    </row>
    <row r="21" spans="3:14" ht="12.75">
      <c r="C21" s="44"/>
      <c r="D21" s="10">
        <v>60013</v>
      </c>
      <c r="E21" s="10"/>
      <c r="F21" s="19" t="s">
        <v>16</v>
      </c>
      <c r="G21" s="4">
        <f aca="true" t="shared" si="4" ref="G21:M22">SUM(G22)</f>
        <v>265792</v>
      </c>
      <c r="H21" s="4">
        <f t="shared" si="4"/>
        <v>265792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250000</v>
      </c>
      <c r="M21" s="4">
        <f t="shared" si="4"/>
        <v>0</v>
      </c>
      <c r="N21" s="38"/>
    </row>
    <row r="22" spans="3:14" ht="12.75">
      <c r="C22" s="44"/>
      <c r="D22" s="44"/>
      <c r="E22" s="10">
        <v>6050</v>
      </c>
      <c r="F22" s="20" t="s">
        <v>14</v>
      </c>
      <c r="G22" s="4">
        <f>SUM(G23:G24)</f>
        <v>265792</v>
      </c>
      <c r="H22" s="4">
        <f>SUM(H23:H24)</f>
        <v>265792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250000</v>
      </c>
      <c r="M22" s="4">
        <f t="shared" si="4"/>
        <v>0</v>
      </c>
      <c r="N22" s="47"/>
    </row>
    <row r="23" spans="3:14" ht="25.5">
      <c r="C23" s="44"/>
      <c r="D23" s="44"/>
      <c r="E23" s="40">
        <v>1</v>
      </c>
      <c r="F23" s="41" t="s">
        <v>39</v>
      </c>
      <c r="G23" s="42">
        <f>H23</f>
        <v>250000</v>
      </c>
      <c r="H23" s="42">
        <v>250000</v>
      </c>
      <c r="I23" s="42"/>
      <c r="J23" s="44"/>
      <c r="K23" s="44"/>
      <c r="L23" s="42">
        <v>250000</v>
      </c>
      <c r="M23" s="42">
        <f>L23-G23</f>
        <v>0</v>
      </c>
      <c r="N23" s="38" t="s">
        <v>34</v>
      </c>
    </row>
    <row r="24" spans="3:14" ht="25.5">
      <c r="C24" s="44"/>
      <c r="D24" s="44"/>
      <c r="E24" s="40">
        <v>2</v>
      </c>
      <c r="F24" s="41" t="s">
        <v>103</v>
      </c>
      <c r="G24" s="42">
        <f>H24</f>
        <v>15792</v>
      </c>
      <c r="H24" s="42">
        <v>15792</v>
      </c>
      <c r="I24" s="42"/>
      <c r="J24" s="44"/>
      <c r="K24" s="44"/>
      <c r="L24" s="42"/>
      <c r="M24" s="42"/>
      <c r="N24" s="38" t="s">
        <v>34</v>
      </c>
    </row>
    <row r="25" spans="3:14" ht="12.75">
      <c r="C25" s="44"/>
      <c r="D25" s="10">
        <v>60016</v>
      </c>
      <c r="E25" s="10"/>
      <c r="F25" s="19" t="s">
        <v>40</v>
      </c>
      <c r="G25" s="4">
        <f aca="true" t="shared" si="5" ref="G25:M25">SUM(G26)</f>
        <v>875700</v>
      </c>
      <c r="H25" s="4">
        <f t="shared" si="5"/>
        <v>805700</v>
      </c>
      <c r="I25" s="4">
        <f t="shared" si="5"/>
        <v>0</v>
      </c>
      <c r="J25" s="4">
        <f t="shared" si="5"/>
        <v>70000</v>
      </c>
      <c r="K25" s="4">
        <f t="shared" si="5"/>
        <v>0</v>
      </c>
      <c r="L25" s="4">
        <f t="shared" si="5"/>
        <v>1615000</v>
      </c>
      <c r="M25" s="4">
        <f t="shared" si="5"/>
        <v>1001800</v>
      </c>
      <c r="N25" s="38"/>
    </row>
    <row r="26" spans="3:14" ht="12.75">
      <c r="C26" s="44"/>
      <c r="D26" s="12"/>
      <c r="E26" s="10">
        <v>6050</v>
      </c>
      <c r="F26" s="20" t="s">
        <v>14</v>
      </c>
      <c r="G26" s="14">
        <f>SUM(G27:G38)</f>
        <v>875700</v>
      </c>
      <c r="H26" s="14">
        <f>SUM(H27:H38)</f>
        <v>805700</v>
      </c>
      <c r="I26" s="14">
        <f>SUM(I27:I38)</f>
        <v>0</v>
      </c>
      <c r="J26" s="14">
        <f>SUM(J27:J38)</f>
        <v>70000</v>
      </c>
      <c r="K26" s="14">
        <f>SUM(K27:K38)</f>
        <v>0</v>
      </c>
      <c r="L26" s="14">
        <f>SUM(L27:L36)</f>
        <v>1615000</v>
      </c>
      <c r="M26" s="14">
        <f>SUM(M27:M36)</f>
        <v>1001800</v>
      </c>
      <c r="N26" s="38"/>
    </row>
    <row r="27" spans="3:14" ht="12.75">
      <c r="C27" s="44"/>
      <c r="D27" s="12"/>
      <c r="E27" s="20">
        <v>1</v>
      </c>
      <c r="F27" s="41" t="s">
        <v>41</v>
      </c>
      <c r="G27" s="42">
        <f>H27</f>
        <v>314700</v>
      </c>
      <c r="H27" s="42">
        <v>314700</v>
      </c>
      <c r="I27" s="14"/>
      <c r="J27" s="14"/>
      <c r="K27" s="44"/>
      <c r="L27" s="42">
        <v>1000000</v>
      </c>
      <c r="M27" s="42">
        <f aca="true" t="shared" si="6" ref="M27:M35">L27-G27</f>
        <v>685300</v>
      </c>
      <c r="N27" s="38" t="s">
        <v>34</v>
      </c>
    </row>
    <row r="28" spans="3:14" ht="12.75">
      <c r="C28" s="44"/>
      <c r="D28" s="12"/>
      <c r="E28" s="20">
        <v>2</v>
      </c>
      <c r="F28" s="41" t="s">
        <v>42</v>
      </c>
      <c r="G28" s="42">
        <f aca="true" t="shared" si="7" ref="G28:G36">H28</f>
        <v>69150</v>
      </c>
      <c r="H28" s="42">
        <v>69150</v>
      </c>
      <c r="I28" s="14"/>
      <c r="J28" s="14"/>
      <c r="K28" s="44"/>
      <c r="L28" s="42">
        <v>70000</v>
      </c>
      <c r="M28" s="42">
        <f t="shared" si="6"/>
        <v>850</v>
      </c>
      <c r="N28" s="38" t="s">
        <v>34</v>
      </c>
    </row>
    <row r="29" spans="3:14" ht="12.75">
      <c r="C29" s="44"/>
      <c r="D29" s="12"/>
      <c r="E29" s="20">
        <v>3</v>
      </c>
      <c r="F29" s="41" t="s">
        <v>43</v>
      </c>
      <c r="G29" s="42">
        <f t="shared" si="7"/>
        <v>26150</v>
      </c>
      <c r="H29" s="42">
        <v>26150</v>
      </c>
      <c r="I29" s="14"/>
      <c r="J29" s="14"/>
      <c r="K29" s="44"/>
      <c r="L29" s="42">
        <v>60000</v>
      </c>
      <c r="M29" s="42">
        <f t="shared" si="6"/>
        <v>33850</v>
      </c>
      <c r="N29" s="38" t="s">
        <v>34</v>
      </c>
    </row>
    <row r="30" spans="2:14" ht="12.75">
      <c r="B30" s="3"/>
      <c r="C30" s="44"/>
      <c r="D30" s="44"/>
      <c r="E30" s="20">
        <v>4</v>
      </c>
      <c r="F30" s="41" t="s">
        <v>44</v>
      </c>
      <c r="G30" s="42">
        <f t="shared" si="7"/>
        <v>110000</v>
      </c>
      <c r="H30" s="42">
        <v>110000</v>
      </c>
      <c r="I30" s="44"/>
      <c r="J30" s="44"/>
      <c r="K30" s="44"/>
      <c r="L30" s="42">
        <v>100000</v>
      </c>
      <c r="M30" s="42">
        <f t="shared" si="6"/>
        <v>-10000</v>
      </c>
      <c r="N30" s="38" t="s">
        <v>34</v>
      </c>
    </row>
    <row r="31" spans="3:14" ht="12.75">
      <c r="C31" s="44"/>
      <c r="D31" s="44"/>
      <c r="E31" s="20">
        <v>5</v>
      </c>
      <c r="F31" s="41" t="s">
        <v>45</v>
      </c>
      <c r="G31" s="42">
        <f t="shared" si="7"/>
        <v>67200</v>
      </c>
      <c r="H31" s="42">
        <v>67200</v>
      </c>
      <c r="I31" s="44"/>
      <c r="J31" s="44"/>
      <c r="K31" s="44"/>
      <c r="L31" s="42">
        <v>50000</v>
      </c>
      <c r="M31" s="42">
        <f t="shared" si="6"/>
        <v>-17200</v>
      </c>
      <c r="N31" s="38" t="s">
        <v>34</v>
      </c>
    </row>
    <row r="32" spans="3:14" ht="12.75">
      <c r="C32" s="44"/>
      <c r="D32" s="44"/>
      <c r="E32" s="20">
        <v>6</v>
      </c>
      <c r="F32" s="83" t="s">
        <v>46</v>
      </c>
      <c r="G32" s="42">
        <v>0</v>
      </c>
      <c r="H32" s="42">
        <v>0</v>
      </c>
      <c r="I32" s="44"/>
      <c r="J32" s="44"/>
      <c r="K32" s="44"/>
      <c r="L32" s="42">
        <v>250000</v>
      </c>
      <c r="M32" s="42">
        <f t="shared" si="6"/>
        <v>250000</v>
      </c>
      <c r="N32" s="38" t="s">
        <v>34</v>
      </c>
    </row>
    <row r="33" spans="3:14" ht="12.75">
      <c r="C33" s="44"/>
      <c r="D33" s="44"/>
      <c r="E33" s="20">
        <v>7</v>
      </c>
      <c r="F33" s="41" t="s">
        <v>47</v>
      </c>
      <c r="G33" s="42">
        <f t="shared" si="7"/>
        <v>0</v>
      </c>
      <c r="H33" s="42">
        <v>0</v>
      </c>
      <c r="I33" s="44"/>
      <c r="J33" s="44"/>
      <c r="K33" s="44"/>
      <c r="L33" s="42">
        <v>35000</v>
      </c>
      <c r="M33" s="42">
        <f t="shared" si="6"/>
        <v>35000</v>
      </c>
      <c r="N33" s="38" t="s">
        <v>34</v>
      </c>
    </row>
    <row r="34" spans="3:14" ht="12.75">
      <c r="C34" s="44"/>
      <c r="D34" s="44"/>
      <c r="E34" s="20">
        <v>8</v>
      </c>
      <c r="F34" s="41" t="s">
        <v>48</v>
      </c>
      <c r="G34" s="42">
        <f t="shared" si="7"/>
        <v>3000</v>
      </c>
      <c r="H34" s="51">
        <v>3000</v>
      </c>
      <c r="I34" s="44"/>
      <c r="J34" s="44"/>
      <c r="K34" s="44"/>
      <c r="L34" s="51">
        <v>30000</v>
      </c>
      <c r="M34" s="42">
        <f t="shared" si="6"/>
        <v>27000</v>
      </c>
      <c r="N34" s="38" t="s">
        <v>34</v>
      </c>
    </row>
    <row r="35" spans="3:14" ht="12.75">
      <c r="C35" s="44"/>
      <c r="D35" s="44"/>
      <c r="E35" s="20">
        <v>9</v>
      </c>
      <c r="F35" s="41" t="s">
        <v>49</v>
      </c>
      <c r="G35" s="42">
        <f t="shared" si="7"/>
        <v>23000</v>
      </c>
      <c r="H35" s="42">
        <v>23000</v>
      </c>
      <c r="I35" s="44"/>
      <c r="J35" s="44"/>
      <c r="K35" s="44"/>
      <c r="L35" s="42">
        <v>20000</v>
      </c>
      <c r="M35" s="42">
        <f t="shared" si="6"/>
        <v>-3000</v>
      </c>
      <c r="N35" s="38" t="s">
        <v>34</v>
      </c>
    </row>
    <row r="36" spans="3:14" ht="12.75">
      <c r="C36" s="44"/>
      <c r="D36" s="44"/>
      <c r="E36" s="20">
        <v>10</v>
      </c>
      <c r="F36" s="41" t="s">
        <v>104</v>
      </c>
      <c r="G36" s="42">
        <f t="shared" si="7"/>
        <v>24500</v>
      </c>
      <c r="H36" s="42">
        <v>24500</v>
      </c>
      <c r="I36" s="44"/>
      <c r="J36" s="44"/>
      <c r="K36" s="44"/>
      <c r="L36" s="42"/>
      <c r="M36" s="42"/>
      <c r="N36" s="38" t="s">
        <v>34</v>
      </c>
    </row>
    <row r="37" spans="3:14" ht="12.75">
      <c r="C37" s="44"/>
      <c r="D37" s="44"/>
      <c r="E37" s="20">
        <v>11</v>
      </c>
      <c r="F37" s="41" t="s">
        <v>124</v>
      </c>
      <c r="G37" s="42">
        <v>55000</v>
      </c>
      <c r="H37" s="42">
        <v>55000</v>
      </c>
      <c r="I37" s="44"/>
      <c r="J37" s="44"/>
      <c r="K37" s="44"/>
      <c r="L37" s="42"/>
      <c r="M37" s="42"/>
      <c r="N37" s="38"/>
    </row>
    <row r="38" spans="3:14" ht="25.5">
      <c r="C38" s="44"/>
      <c r="D38" s="44"/>
      <c r="E38" s="20">
        <v>12</v>
      </c>
      <c r="F38" s="41" t="s">
        <v>125</v>
      </c>
      <c r="G38" s="42">
        <f>SUM(H38:J38)</f>
        <v>183000</v>
      </c>
      <c r="H38" s="42">
        <v>113000</v>
      </c>
      <c r="I38" s="44"/>
      <c r="J38" s="42">
        <v>70000</v>
      </c>
      <c r="K38" s="44"/>
      <c r="L38" s="42"/>
      <c r="M38" s="42"/>
      <c r="N38" s="38"/>
    </row>
    <row r="39" spans="3:15" ht="12.75">
      <c r="C39" s="10">
        <v>700</v>
      </c>
      <c r="D39" s="10"/>
      <c r="E39" s="20"/>
      <c r="F39" s="20" t="s">
        <v>50</v>
      </c>
      <c r="G39" s="4">
        <f aca="true" t="shared" si="8" ref="G39:M41">SUM(G40)</f>
        <v>682000</v>
      </c>
      <c r="H39" s="4">
        <f t="shared" si="8"/>
        <v>182000</v>
      </c>
      <c r="I39" s="4">
        <f t="shared" si="8"/>
        <v>0</v>
      </c>
      <c r="J39" s="4">
        <f t="shared" si="8"/>
        <v>500000</v>
      </c>
      <c r="K39" s="4">
        <f t="shared" si="8"/>
        <v>0</v>
      </c>
      <c r="L39" s="4">
        <f t="shared" si="8"/>
        <v>20000</v>
      </c>
      <c r="M39" s="4">
        <f t="shared" si="8"/>
        <v>20000</v>
      </c>
      <c r="N39" s="38"/>
      <c r="O39" s="3"/>
    </row>
    <row r="40" spans="3:14" ht="12.75">
      <c r="C40" s="10"/>
      <c r="D40" s="10">
        <v>70005</v>
      </c>
      <c r="E40" s="20"/>
      <c r="F40" s="20" t="s">
        <v>5</v>
      </c>
      <c r="G40" s="4">
        <f t="shared" si="8"/>
        <v>682000</v>
      </c>
      <c r="H40" s="4">
        <f t="shared" si="8"/>
        <v>182000</v>
      </c>
      <c r="I40" s="4">
        <f t="shared" si="8"/>
        <v>0</v>
      </c>
      <c r="J40" s="4">
        <f t="shared" si="8"/>
        <v>500000</v>
      </c>
      <c r="K40" s="4">
        <f t="shared" si="8"/>
        <v>0</v>
      </c>
      <c r="L40" s="4">
        <f t="shared" si="8"/>
        <v>20000</v>
      </c>
      <c r="M40" s="4">
        <f t="shared" si="8"/>
        <v>20000</v>
      </c>
      <c r="N40" s="38"/>
    </row>
    <row r="41" spans="3:14" ht="12.75">
      <c r="C41" s="44"/>
      <c r="D41" s="44"/>
      <c r="E41" s="20">
        <v>6050</v>
      </c>
      <c r="F41" s="20" t="s">
        <v>14</v>
      </c>
      <c r="G41" s="4">
        <f>SUM(G42:G43)</f>
        <v>682000</v>
      </c>
      <c r="H41" s="4">
        <f>SUM(H42:H43)</f>
        <v>182000</v>
      </c>
      <c r="I41" s="4">
        <f>SUM(I42:I43)</f>
        <v>0</v>
      </c>
      <c r="J41" s="4">
        <f>SUM(J42:J43)</f>
        <v>500000</v>
      </c>
      <c r="K41" s="4">
        <f>SUM(K42:K43)</f>
        <v>0</v>
      </c>
      <c r="L41" s="4">
        <f t="shared" si="8"/>
        <v>20000</v>
      </c>
      <c r="M41" s="4">
        <f t="shared" si="8"/>
        <v>20000</v>
      </c>
      <c r="N41" s="38"/>
    </row>
    <row r="42" spans="3:14" ht="12.75">
      <c r="C42" s="44"/>
      <c r="D42" s="44"/>
      <c r="E42" s="20">
        <v>1</v>
      </c>
      <c r="F42" s="41" t="s">
        <v>51</v>
      </c>
      <c r="G42" s="42">
        <v>0</v>
      </c>
      <c r="H42" s="42">
        <v>0</v>
      </c>
      <c r="I42" s="44"/>
      <c r="J42" s="44"/>
      <c r="K42" s="44"/>
      <c r="L42" s="42">
        <v>20000</v>
      </c>
      <c r="M42" s="42">
        <f>L42-G42</f>
        <v>20000</v>
      </c>
      <c r="N42" s="38" t="s">
        <v>34</v>
      </c>
    </row>
    <row r="43" spans="3:14" ht="12.75">
      <c r="C43" s="44"/>
      <c r="D43" s="44"/>
      <c r="E43" s="20">
        <v>2</v>
      </c>
      <c r="F43" s="76" t="s">
        <v>105</v>
      </c>
      <c r="G43" s="77">
        <f>SUM(H43:J43)</f>
        <v>682000</v>
      </c>
      <c r="H43" s="77">
        <v>182000</v>
      </c>
      <c r="I43" s="44"/>
      <c r="J43" s="42">
        <v>500000</v>
      </c>
      <c r="K43" s="44"/>
      <c r="L43" s="42"/>
      <c r="M43" s="42"/>
      <c r="N43" s="38" t="s">
        <v>34</v>
      </c>
    </row>
    <row r="44" spans="3:15" ht="12.75">
      <c r="C44" s="10">
        <v>750</v>
      </c>
      <c r="D44" s="10"/>
      <c r="E44" s="20"/>
      <c r="F44" s="20" t="s">
        <v>6</v>
      </c>
      <c r="G44" s="4">
        <f aca="true" t="shared" si="9" ref="G44:M46">SUM(G45)</f>
        <v>5900</v>
      </c>
      <c r="H44" s="4">
        <f t="shared" si="9"/>
        <v>5900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20000</v>
      </c>
      <c r="M44" s="4">
        <f t="shared" si="9"/>
        <v>14100</v>
      </c>
      <c r="N44" s="38"/>
      <c r="O44" s="3"/>
    </row>
    <row r="45" spans="3:14" ht="12.75">
      <c r="C45" s="10"/>
      <c r="D45" s="10">
        <v>75023</v>
      </c>
      <c r="E45" s="20"/>
      <c r="F45" s="20" t="s">
        <v>52</v>
      </c>
      <c r="G45" s="4">
        <f t="shared" si="9"/>
        <v>5900</v>
      </c>
      <c r="H45" s="4">
        <f t="shared" si="9"/>
        <v>5900</v>
      </c>
      <c r="I45" s="4">
        <f t="shared" si="9"/>
        <v>0</v>
      </c>
      <c r="J45" s="4">
        <f t="shared" si="9"/>
        <v>0</v>
      </c>
      <c r="K45" s="4">
        <f t="shared" si="9"/>
        <v>0</v>
      </c>
      <c r="L45" s="4">
        <f t="shared" si="9"/>
        <v>20000</v>
      </c>
      <c r="M45" s="4">
        <f t="shared" si="9"/>
        <v>14100</v>
      </c>
      <c r="N45" s="38"/>
    </row>
    <row r="46" spans="3:14" ht="12.75">
      <c r="C46" s="44"/>
      <c r="D46" s="44"/>
      <c r="E46" s="20">
        <v>6050</v>
      </c>
      <c r="F46" s="20" t="s">
        <v>14</v>
      </c>
      <c r="G46" s="4">
        <f t="shared" si="9"/>
        <v>5900</v>
      </c>
      <c r="H46" s="4">
        <f t="shared" si="9"/>
        <v>5900</v>
      </c>
      <c r="I46" s="4">
        <f t="shared" si="9"/>
        <v>0</v>
      </c>
      <c r="J46" s="4">
        <f t="shared" si="9"/>
        <v>0</v>
      </c>
      <c r="K46" s="4">
        <f t="shared" si="9"/>
        <v>0</v>
      </c>
      <c r="L46" s="4">
        <f t="shared" si="9"/>
        <v>20000</v>
      </c>
      <c r="M46" s="4">
        <f t="shared" si="9"/>
        <v>14100</v>
      </c>
      <c r="N46" s="38"/>
    </row>
    <row r="47" spans="3:14" ht="25.5">
      <c r="C47" s="44"/>
      <c r="D47" s="44"/>
      <c r="E47" s="20">
        <v>1</v>
      </c>
      <c r="F47" s="41" t="s">
        <v>53</v>
      </c>
      <c r="G47" s="42">
        <f>SUM(H47:K47)</f>
        <v>5900</v>
      </c>
      <c r="H47" s="42">
        <v>5900</v>
      </c>
      <c r="I47" s="44"/>
      <c r="J47" s="44"/>
      <c r="K47" s="44"/>
      <c r="L47" s="42">
        <v>20000</v>
      </c>
      <c r="M47" s="42">
        <f>L47-G47</f>
        <v>14100</v>
      </c>
      <c r="N47" s="38" t="s">
        <v>34</v>
      </c>
    </row>
    <row r="48" spans="3:14" ht="25.5">
      <c r="C48" s="73">
        <v>754</v>
      </c>
      <c r="D48" s="73"/>
      <c r="E48" s="20"/>
      <c r="F48" s="80" t="s">
        <v>8</v>
      </c>
      <c r="G48" s="42">
        <f aca="true" t="shared" si="10" ref="G48:H50">SUM(G49)</f>
        <v>50000</v>
      </c>
      <c r="H48" s="42">
        <f t="shared" si="10"/>
        <v>50000</v>
      </c>
      <c r="I48" s="44"/>
      <c r="J48" s="44"/>
      <c r="K48" s="44"/>
      <c r="L48" s="42"/>
      <c r="M48" s="42"/>
      <c r="N48" s="38"/>
    </row>
    <row r="49" spans="3:14" ht="12.75">
      <c r="C49" s="73"/>
      <c r="D49" s="73">
        <v>75495</v>
      </c>
      <c r="E49" s="20"/>
      <c r="F49" s="41" t="s">
        <v>122</v>
      </c>
      <c r="G49" s="42">
        <f t="shared" si="10"/>
        <v>50000</v>
      </c>
      <c r="H49" s="42">
        <f t="shared" si="10"/>
        <v>50000</v>
      </c>
      <c r="I49" s="44"/>
      <c r="J49" s="44"/>
      <c r="K49" s="44"/>
      <c r="L49" s="42"/>
      <c r="M49" s="42"/>
      <c r="N49" s="38"/>
    </row>
    <row r="50" spans="3:14" ht="12.75">
      <c r="C50" s="44"/>
      <c r="D50" s="44"/>
      <c r="E50" s="20">
        <v>6050</v>
      </c>
      <c r="F50" s="20" t="s">
        <v>14</v>
      </c>
      <c r="G50" s="42">
        <f t="shared" si="10"/>
        <v>50000</v>
      </c>
      <c r="H50" s="42">
        <f t="shared" si="10"/>
        <v>50000</v>
      </c>
      <c r="I50" s="44"/>
      <c r="J50" s="44"/>
      <c r="K50" s="44"/>
      <c r="L50" s="42"/>
      <c r="M50" s="42"/>
      <c r="N50" s="38"/>
    </row>
    <row r="51" spans="3:14" ht="12.75">
      <c r="C51" s="44"/>
      <c r="D51" s="44"/>
      <c r="E51" s="20">
        <v>1</v>
      </c>
      <c r="F51" s="41" t="s">
        <v>123</v>
      </c>
      <c r="G51" s="42">
        <v>50000</v>
      </c>
      <c r="H51" s="42">
        <v>50000</v>
      </c>
      <c r="I51" s="44"/>
      <c r="J51" s="44"/>
      <c r="K51" s="44"/>
      <c r="L51" s="42"/>
      <c r="M51" s="42"/>
      <c r="N51" s="38"/>
    </row>
    <row r="52" spans="3:14" ht="12.75">
      <c r="C52" s="10">
        <v>801</v>
      </c>
      <c r="D52" s="10"/>
      <c r="E52" s="20"/>
      <c r="F52" s="20" t="s">
        <v>110</v>
      </c>
      <c r="G52" s="4">
        <f>SUM(G53,G58)</f>
        <v>109060</v>
      </c>
      <c r="H52" s="4">
        <f>SUM(H53,H58)</f>
        <v>109060</v>
      </c>
      <c r="I52" s="44"/>
      <c r="J52" s="44"/>
      <c r="K52" s="44"/>
      <c r="L52" s="42"/>
      <c r="M52" s="42"/>
      <c r="N52" s="38"/>
    </row>
    <row r="53" spans="3:14" ht="12.75">
      <c r="C53" s="44"/>
      <c r="D53" s="10">
        <v>80101</v>
      </c>
      <c r="E53" s="20"/>
      <c r="F53" s="20" t="s">
        <v>111</v>
      </c>
      <c r="G53" s="4">
        <f>SUM(G54)</f>
        <v>107500</v>
      </c>
      <c r="H53" s="4">
        <f>SUM(H54)</f>
        <v>107500</v>
      </c>
      <c r="I53" s="44"/>
      <c r="J53" s="44"/>
      <c r="K53" s="44"/>
      <c r="L53" s="42"/>
      <c r="M53" s="42"/>
      <c r="N53" s="38"/>
    </row>
    <row r="54" spans="3:14" ht="12.75">
      <c r="C54" s="44"/>
      <c r="D54" s="44"/>
      <c r="E54" s="20">
        <v>6050</v>
      </c>
      <c r="F54" s="20" t="s">
        <v>14</v>
      </c>
      <c r="G54" s="4">
        <f>SUM(G55:G57)</f>
        <v>107500</v>
      </c>
      <c r="H54" s="4">
        <f>SUM(H55:H57)</f>
        <v>107500</v>
      </c>
      <c r="I54" s="44"/>
      <c r="J54" s="44"/>
      <c r="K54" s="44"/>
      <c r="L54" s="42"/>
      <c r="M54" s="42"/>
      <c r="N54" s="38"/>
    </row>
    <row r="55" spans="3:14" ht="12.75">
      <c r="C55" s="44"/>
      <c r="D55" s="44"/>
      <c r="E55" s="20">
        <v>1</v>
      </c>
      <c r="F55" s="81" t="s">
        <v>112</v>
      </c>
      <c r="G55" s="42">
        <v>54600</v>
      </c>
      <c r="H55" s="42">
        <v>54600</v>
      </c>
      <c r="I55" s="44"/>
      <c r="J55" s="44"/>
      <c r="K55" s="44"/>
      <c r="L55" s="42"/>
      <c r="M55" s="42"/>
      <c r="N55" s="38" t="s">
        <v>34</v>
      </c>
    </row>
    <row r="56" spans="3:14" ht="12.75">
      <c r="C56" s="44"/>
      <c r="D56" s="44"/>
      <c r="E56" s="20">
        <v>2</v>
      </c>
      <c r="F56" s="81" t="s">
        <v>118</v>
      </c>
      <c r="G56" s="42">
        <v>49000</v>
      </c>
      <c r="H56" s="42">
        <v>49000</v>
      </c>
      <c r="I56" s="44"/>
      <c r="J56" s="44"/>
      <c r="K56" s="44"/>
      <c r="L56" s="42"/>
      <c r="M56" s="42"/>
      <c r="N56" s="38" t="s">
        <v>34</v>
      </c>
    </row>
    <row r="57" spans="3:14" ht="12.75">
      <c r="C57" s="44"/>
      <c r="D57" s="44"/>
      <c r="E57" s="20">
        <v>3</v>
      </c>
      <c r="F57" s="81" t="s">
        <v>133</v>
      </c>
      <c r="G57" s="42">
        <v>3900</v>
      </c>
      <c r="H57" s="42">
        <v>3900</v>
      </c>
      <c r="I57" s="44"/>
      <c r="J57" s="44"/>
      <c r="K57" s="44"/>
      <c r="L57" s="42"/>
      <c r="M57" s="42"/>
      <c r="N57" s="38" t="s">
        <v>34</v>
      </c>
    </row>
    <row r="58" spans="3:14" ht="12.75">
      <c r="C58" s="44"/>
      <c r="D58" s="10">
        <v>80195</v>
      </c>
      <c r="E58" s="20"/>
      <c r="F58" s="20" t="s">
        <v>4</v>
      </c>
      <c r="G58" s="4">
        <f>SUM(G59)</f>
        <v>1560</v>
      </c>
      <c r="H58" s="4">
        <f>SUM(H59)</f>
        <v>1560</v>
      </c>
      <c r="I58" s="44"/>
      <c r="J58" s="44"/>
      <c r="K58" s="44"/>
      <c r="L58" s="42"/>
      <c r="M58" s="42"/>
      <c r="N58" s="38"/>
    </row>
    <row r="59" spans="3:14" ht="12.75">
      <c r="C59" s="44"/>
      <c r="D59" s="44"/>
      <c r="E59" s="20">
        <v>6050</v>
      </c>
      <c r="F59" s="20" t="s">
        <v>14</v>
      </c>
      <c r="G59" s="42">
        <f>SUM(G60:G61)</f>
        <v>1560</v>
      </c>
      <c r="H59" s="42">
        <f>SUM(H60:H61)</f>
        <v>1560</v>
      </c>
      <c r="I59" s="44"/>
      <c r="J59" s="44"/>
      <c r="K59" s="44"/>
      <c r="L59" s="42"/>
      <c r="M59" s="42"/>
      <c r="N59" s="38"/>
    </row>
    <row r="60" spans="3:14" ht="12.75">
      <c r="C60" s="44"/>
      <c r="D60" s="44"/>
      <c r="E60" s="20">
        <v>1</v>
      </c>
      <c r="F60" s="81" t="s">
        <v>113</v>
      </c>
      <c r="G60" s="42">
        <v>770</v>
      </c>
      <c r="H60" s="42">
        <v>770</v>
      </c>
      <c r="I60" s="44"/>
      <c r="J60" s="44"/>
      <c r="K60" s="44"/>
      <c r="L60" s="42"/>
      <c r="M60" s="42"/>
      <c r="N60" s="38" t="s">
        <v>115</v>
      </c>
    </row>
    <row r="61" spans="3:14" ht="12.75">
      <c r="C61" s="44"/>
      <c r="D61" s="44"/>
      <c r="E61" s="20">
        <v>2</v>
      </c>
      <c r="F61" s="81" t="s">
        <v>114</v>
      </c>
      <c r="G61" s="42">
        <v>790</v>
      </c>
      <c r="H61" s="42">
        <v>790</v>
      </c>
      <c r="I61" s="44"/>
      <c r="J61" s="44"/>
      <c r="K61" s="44"/>
      <c r="L61" s="42"/>
      <c r="M61" s="42"/>
      <c r="N61" s="38" t="s">
        <v>116</v>
      </c>
    </row>
    <row r="62" spans="3:15" ht="13.5" customHeight="1">
      <c r="C62" s="10">
        <v>851</v>
      </c>
      <c r="D62" s="10"/>
      <c r="E62" s="20"/>
      <c r="F62" s="20" t="s">
        <v>19</v>
      </c>
      <c r="G62" s="4">
        <f aca="true" t="shared" si="11" ref="G62:M63">SUM(G63)</f>
        <v>52000</v>
      </c>
      <c r="H62" s="4">
        <f t="shared" si="11"/>
        <v>52000</v>
      </c>
      <c r="I62" s="4">
        <f t="shared" si="11"/>
        <v>0</v>
      </c>
      <c r="J62" s="4">
        <f t="shared" si="11"/>
        <v>0</v>
      </c>
      <c r="K62" s="4">
        <f t="shared" si="11"/>
        <v>0</v>
      </c>
      <c r="L62" s="4">
        <f t="shared" si="11"/>
        <v>40000</v>
      </c>
      <c r="M62" s="4">
        <f t="shared" si="11"/>
        <v>-12000</v>
      </c>
      <c r="N62" s="38"/>
      <c r="O62" s="3"/>
    </row>
    <row r="63" spans="3:14" ht="12.75">
      <c r="C63" s="10"/>
      <c r="D63" s="10">
        <v>85154</v>
      </c>
      <c r="E63" s="20"/>
      <c r="F63" s="20" t="s">
        <v>20</v>
      </c>
      <c r="G63" s="4">
        <f t="shared" si="11"/>
        <v>52000</v>
      </c>
      <c r="H63" s="4">
        <f t="shared" si="11"/>
        <v>52000</v>
      </c>
      <c r="I63" s="4">
        <f t="shared" si="11"/>
        <v>0</v>
      </c>
      <c r="J63" s="4">
        <f t="shared" si="11"/>
        <v>0</v>
      </c>
      <c r="K63" s="4">
        <f t="shared" si="11"/>
        <v>0</v>
      </c>
      <c r="L63" s="4">
        <f t="shared" si="11"/>
        <v>40000</v>
      </c>
      <c r="M63" s="4">
        <f t="shared" si="11"/>
        <v>-12000</v>
      </c>
      <c r="N63" s="38"/>
    </row>
    <row r="64" spans="3:14" ht="12.75">
      <c r="C64" s="44"/>
      <c r="D64" s="44"/>
      <c r="E64" s="20">
        <v>6050</v>
      </c>
      <c r="F64" s="20" t="s">
        <v>14</v>
      </c>
      <c r="G64" s="72">
        <v>52000</v>
      </c>
      <c r="H64" s="72">
        <v>52000</v>
      </c>
      <c r="I64" s="44"/>
      <c r="J64" s="44"/>
      <c r="K64" s="44"/>
      <c r="L64" s="42">
        <v>40000</v>
      </c>
      <c r="M64" s="42">
        <f>L64-G64</f>
        <v>-12000</v>
      </c>
      <c r="N64" s="52"/>
    </row>
    <row r="65" spans="3:14" ht="12.75">
      <c r="C65" s="44"/>
      <c r="D65" s="44"/>
      <c r="E65" s="20">
        <v>1</v>
      </c>
      <c r="F65" s="53" t="s">
        <v>82</v>
      </c>
      <c r="G65" s="42">
        <v>40000</v>
      </c>
      <c r="H65" s="42">
        <v>40000</v>
      </c>
      <c r="I65" s="44"/>
      <c r="J65" s="44"/>
      <c r="K65" s="44"/>
      <c r="L65" s="42"/>
      <c r="M65" s="42"/>
      <c r="N65" s="38" t="s">
        <v>34</v>
      </c>
    </row>
    <row r="66" spans="3:14" ht="12.75">
      <c r="C66" s="44"/>
      <c r="D66" s="44"/>
      <c r="E66" s="20">
        <v>2</v>
      </c>
      <c r="F66" s="53" t="s">
        <v>126</v>
      </c>
      <c r="G66" s="42">
        <v>12000</v>
      </c>
      <c r="H66" s="42">
        <v>12000</v>
      </c>
      <c r="I66" s="44"/>
      <c r="J66" s="44"/>
      <c r="K66" s="44"/>
      <c r="L66" s="42"/>
      <c r="M66" s="42"/>
      <c r="N66" s="38"/>
    </row>
    <row r="67" spans="3:15" ht="12.75">
      <c r="C67" s="10">
        <v>900</v>
      </c>
      <c r="D67" s="10"/>
      <c r="E67" s="10"/>
      <c r="F67" s="21" t="s">
        <v>54</v>
      </c>
      <c r="G67" s="4">
        <f aca="true" t="shared" si="12" ref="G67:M67">SUM(G68,G73,G81,G90)</f>
        <v>2656734</v>
      </c>
      <c r="H67" s="4">
        <f t="shared" si="12"/>
        <v>1227834</v>
      </c>
      <c r="I67" s="4">
        <f t="shared" si="12"/>
        <v>1428900</v>
      </c>
      <c r="J67" s="4">
        <f t="shared" si="12"/>
        <v>0</v>
      </c>
      <c r="K67" s="4">
        <f t="shared" si="12"/>
        <v>0</v>
      </c>
      <c r="L67" s="4">
        <f t="shared" si="12"/>
        <v>8883000</v>
      </c>
      <c r="M67" s="4">
        <f t="shared" si="12"/>
        <v>8024066</v>
      </c>
      <c r="N67" s="2"/>
      <c r="O67" s="3"/>
    </row>
    <row r="68" spans="3:15" ht="12.75">
      <c r="C68" s="44"/>
      <c r="D68" s="12">
        <v>90001</v>
      </c>
      <c r="E68" s="12"/>
      <c r="F68" s="54" t="s">
        <v>22</v>
      </c>
      <c r="G68" s="18">
        <f aca="true" t="shared" si="13" ref="G68:M68">SUM(G69)</f>
        <v>787134</v>
      </c>
      <c r="H68" s="18">
        <f t="shared" si="13"/>
        <v>787134</v>
      </c>
      <c r="I68" s="18">
        <f t="shared" si="13"/>
        <v>0</v>
      </c>
      <c r="J68" s="18">
        <f t="shared" si="13"/>
        <v>0</v>
      </c>
      <c r="K68" s="18">
        <f t="shared" si="13"/>
        <v>0</v>
      </c>
      <c r="L68" s="18">
        <f t="shared" si="13"/>
        <v>4744000</v>
      </c>
      <c r="M68" s="18">
        <f t="shared" si="13"/>
        <v>3956866</v>
      </c>
      <c r="N68" s="45"/>
      <c r="O68" s="3"/>
    </row>
    <row r="69" spans="3:15" ht="12.75">
      <c r="C69" s="44"/>
      <c r="D69" s="12"/>
      <c r="E69" s="10">
        <v>6050</v>
      </c>
      <c r="F69" s="20" t="s">
        <v>14</v>
      </c>
      <c r="G69" s="18">
        <f aca="true" t="shared" si="14" ref="G69:M69">SUM(G70:G72)</f>
        <v>787134</v>
      </c>
      <c r="H69" s="18">
        <f t="shared" si="14"/>
        <v>787134</v>
      </c>
      <c r="I69" s="18">
        <f t="shared" si="14"/>
        <v>0</v>
      </c>
      <c r="J69" s="18">
        <f t="shared" si="14"/>
        <v>0</v>
      </c>
      <c r="K69" s="18">
        <f t="shared" si="14"/>
        <v>0</v>
      </c>
      <c r="L69" s="18">
        <f t="shared" si="14"/>
        <v>4744000</v>
      </c>
      <c r="M69" s="18">
        <f t="shared" si="14"/>
        <v>3956866</v>
      </c>
      <c r="N69" s="45"/>
      <c r="O69" s="3"/>
    </row>
    <row r="70" spans="3:14" ht="12.75">
      <c r="C70" s="44"/>
      <c r="D70" s="12"/>
      <c r="E70" s="55">
        <v>1</v>
      </c>
      <c r="F70" s="56" t="s">
        <v>55</v>
      </c>
      <c r="G70" s="57">
        <v>782134</v>
      </c>
      <c r="H70" s="57">
        <v>782134</v>
      </c>
      <c r="I70" s="12"/>
      <c r="J70" s="12"/>
      <c r="K70" s="12"/>
      <c r="L70" s="57">
        <v>4689000</v>
      </c>
      <c r="M70" s="42">
        <f>L70-G70</f>
        <v>3906866</v>
      </c>
      <c r="N70" s="38" t="s">
        <v>34</v>
      </c>
    </row>
    <row r="71" spans="3:14" ht="25.5">
      <c r="C71" s="44"/>
      <c r="D71" s="44"/>
      <c r="E71" s="55">
        <v>2</v>
      </c>
      <c r="F71" s="41" t="s">
        <v>56</v>
      </c>
      <c r="G71" s="42">
        <v>3000</v>
      </c>
      <c r="H71" s="42">
        <v>3000</v>
      </c>
      <c r="I71" s="44"/>
      <c r="J71" s="44"/>
      <c r="K71" s="44"/>
      <c r="L71" s="42">
        <v>40000</v>
      </c>
      <c r="M71" s="42">
        <f>L71-G71</f>
        <v>37000</v>
      </c>
      <c r="N71" s="38" t="s">
        <v>34</v>
      </c>
    </row>
    <row r="72" spans="3:14" ht="25.5">
      <c r="C72" s="44"/>
      <c r="D72" s="44"/>
      <c r="E72" s="55">
        <v>3</v>
      </c>
      <c r="F72" s="41" t="s">
        <v>57</v>
      </c>
      <c r="G72" s="42">
        <v>2000</v>
      </c>
      <c r="H72" s="42">
        <v>2000</v>
      </c>
      <c r="I72" s="44"/>
      <c r="J72" s="44"/>
      <c r="K72" s="44"/>
      <c r="L72" s="42">
        <v>15000</v>
      </c>
      <c r="M72" s="42">
        <f>L72-G72</f>
        <v>13000</v>
      </c>
      <c r="N72" s="38" t="s">
        <v>34</v>
      </c>
    </row>
    <row r="73" spans="3:15" s="17" customFormat="1" ht="12.75">
      <c r="C73" s="12"/>
      <c r="D73" s="12">
        <v>90005</v>
      </c>
      <c r="E73" s="12"/>
      <c r="F73" s="13" t="s">
        <v>58</v>
      </c>
      <c r="G73" s="14">
        <f aca="true" t="shared" si="15" ref="G73:M73">SUM(G74)</f>
        <v>1792300</v>
      </c>
      <c r="H73" s="14">
        <f t="shared" si="15"/>
        <v>363400</v>
      </c>
      <c r="I73" s="14">
        <f t="shared" si="15"/>
        <v>1428900</v>
      </c>
      <c r="J73" s="14">
        <f t="shared" si="15"/>
        <v>0</v>
      </c>
      <c r="K73" s="14">
        <f t="shared" si="15"/>
        <v>0</v>
      </c>
      <c r="L73" s="14">
        <f t="shared" si="15"/>
        <v>3860000</v>
      </c>
      <c r="M73" s="14">
        <f t="shared" si="15"/>
        <v>3860000</v>
      </c>
      <c r="N73" s="45"/>
      <c r="O73" s="3"/>
    </row>
    <row r="74" spans="3:15" s="17" customFormat="1" ht="12.75">
      <c r="C74" s="12"/>
      <c r="D74" s="12"/>
      <c r="E74" s="10">
        <v>6050</v>
      </c>
      <c r="F74" s="20" t="s">
        <v>14</v>
      </c>
      <c r="G74" s="14">
        <f>SUM(G75:G80)</f>
        <v>1792300</v>
      </c>
      <c r="H74" s="14">
        <f>SUM(H75:H80)</f>
        <v>363400</v>
      </c>
      <c r="I74" s="14">
        <f>SUM(I75:I80)</f>
        <v>1428900</v>
      </c>
      <c r="J74" s="14">
        <f>SUM(J75:J80)</f>
        <v>0</v>
      </c>
      <c r="K74" s="14">
        <f>SUM(K75:K80)</f>
        <v>0</v>
      </c>
      <c r="L74" s="14">
        <f>SUM(L75:L75)</f>
        <v>3860000</v>
      </c>
      <c r="M74" s="14">
        <f>SUM(M75:M75)</f>
        <v>3860000</v>
      </c>
      <c r="N74" s="45"/>
      <c r="O74" s="3"/>
    </row>
    <row r="75" spans="3:14" ht="25.5">
      <c r="C75" s="44"/>
      <c r="D75" s="44"/>
      <c r="E75" s="55">
        <v>1</v>
      </c>
      <c r="F75" s="41" t="s">
        <v>13</v>
      </c>
      <c r="G75" s="58">
        <v>0</v>
      </c>
      <c r="H75" s="89">
        <v>0</v>
      </c>
      <c r="I75" s="90"/>
      <c r="J75" s="44"/>
      <c r="K75" s="44"/>
      <c r="L75" s="60">
        <v>3860000</v>
      </c>
      <c r="M75" s="60">
        <f>L75-G75</f>
        <v>3860000</v>
      </c>
      <c r="N75" s="38" t="s">
        <v>34</v>
      </c>
    </row>
    <row r="76" spans="3:14" ht="25.5">
      <c r="C76" s="44"/>
      <c r="D76" s="44"/>
      <c r="E76" s="55">
        <v>2</v>
      </c>
      <c r="F76" s="82" t="s">
        <v>92</v>
      </c>
      <c r="G76" s="61">
        <v>0</v>
      </c>
      <c r="H76" s="61">
        <v>0</v>
      </c>
      <c r="I76" s="90"/>
      <c r="J76" s="62"/>
      <c r="K76" s="62"/>
      <c r="L76" s="60"/>
      <c r="M76" s="60"/>
      <c r="N76" s="38" t="s">
        <v>34</v>
      </c>
    </row>
    <row r="77" spans="3:14" ht="25.5">
      <c r="C77" s="44"/>
      <c r="D77" s="44"/>
      <c r="E77" s="55">
        <v>3</v>
      </c>
      <c r="F77" s="82" t="s">
        <v>93</v>
      </c>
      <c r="G77" s="61">
        <f>H77+I77+J77+K77</f>
        <v>280000</v>
      </c>
      <c r="H77" s="61">
        <v>49000</v>
      </c>
      <c r="I77" s="90">
        <v>231000</v>
      </c>
      <c r="J77" s="62"/>
      <c r="K77" s="62"/>
      <c r="L77" s="60"/>
      <c r="M77" s="60"/>
      <c r="N77" s="38" t="s">
        <v>34</v>
      </c>
    </row>
    <row r="78" spans="3:14" ht="25.5">
      <c r="C78" s="44"/>
      <c r="D78" s="44"/>
      <c r="E78" s="55">
        <v>4</v>
      </c>
      <c r="F78" s="82" t="s">
        <v>94</v>
      </c>
      <c r="G78" s="61">
        <f>H78+I78+J78+K78</f>
        <v>315300</v>
      </c>
      <c r="H78" s="61">
        <v>49400</v>
      </c>
      <c r="I78" s="90">
        <v>265900</v>
      </c>
      <c r="J78" s="62"/>
      <c r="K78" s="62"/>
      <c r="L78" s="60"/>
      <c r="M78" s="60"/>
      <c r="N78" s="38" t="s">
        <v>34</v>
      </c>
    </row>
    <row r="79" spans="3:14" ht="25.5">
      <c r="C79" s="44"/>
      <c r="D79" s="44"/>
      <c r="E79" s="55">
        <v>5</v>
      </c>
      <c r="F79" s="82" t="s">
        <v>95</v>
      </c>
      <c r="G79" s="61">
        <f>H79+I79+J79+K79</f>
        <v>974000</v>
      </c>
      <c r="H79" s="61">
        <v>212000</v>
      </c>
      <c r="I79" s="90">
        <v>762000</v>
      </c>
      <c r="J79" s="62"/>
      <c r="K79" s="62"/>
      <c r="L79" s="60"/>
      <c r="M79" s="60"/>
      <c r="N79" s="38" t="s">
        <v>34</v>
      </c>
    </row>
    <row r="80" spans="3:14" ht="25.5">
      <c r="C80" s="44"/>
      <c r="D80" s="44"/>
      <c r="E80" s="55">
        <v>6</v>
      </c>
      <c r="F80" s="82" t="s">
        <v>96</v>
      </c>
      <c r="G80" s="61">
        <f>H80+I80</f>
        <v>223000</v>
      </c>
      <c r="H80" s="89">
        <v>53000</v>
      </c>
      <c r="I80" s="90">
        <v>170000</v>
      </c>
      <c r="J80" s="62"/>
      <c r="K80" s="62"/>
      <c r="L80" s="60"/>
      <c r="M80" s="60"/>
      <c r="N80" s="38" t="s">
        <v>34</v>
      </c>
    </row>
    <row r="81" spans="3:15" s="17" customFormat="1" ht="12.75">
      <c r="C81" s="12"/>
      <c r="D81" s="12">
        <v>90015</v>
      </c>
      <c r="E81" s="12"/>
      <c r="F81" s="13" t="s">
        <v>9</v>
      </c>
      <c r="G81" s="14">
        <f aca="true" t="shared" si="16" ref="G81:M81">SUM(G82)</f>
        <v>57300</v>
      </c>
      <c r="H81" s="14">
        <f t="shared" si="16"/>
        <v>57300</v>
      </c>
      <c r="I81" s="14">
        <f t="shared" si="16"/>
        <v>0</v>
      </c>
      <c r="J81" s="14">
        <f t="shared" si="16"/>
        <v>0</v>
      </c>
      <c r="K81" s="14">
        <f t="shared" si="16"/>
        <v>0</v>
      </c>
      <c r="L81" s="14">
        <f t="shared" si="16"/>
        <v>259000</v>
      </c>
      <c r="M81" s="14">
        <f t="shared" si="16"/>
        <v>207200</v>
      </c>
      <c r="N81" s="45"/>
      <c r="O81" s="3"/>
    </row>
    <row r="82" spans="3:15" s="17" customFormat="1" ht="12.75">
      <c r="C82" s="12"/>
      <c r="D82" s="12"/>
      <c r="E82" s="10">
        <v>6050</v>
      </c>
      <c r="F82" s="20" t="s">
        <v>14</v>
      </c>
      <c r="G82" s="14">
        <f>SUM(G83:G89)</f>
        <v>57300</v>
      </c>
      <c r="H82" s="14">
        <f>SUM(H83:H89)</f>
        <v>57300</v>
      </c>
      <c r="I82" s="14">
        <f>SUM(I83:I88)</f>
        <v>0</v>
      </c>
      <c r="J82" s="14">
        <f>SUM(J83:J88)</f>
        <v>0</v>
      </c>
      <c r="K82" s="14">
        <f>SUM(K83:K88)</f>
        <v>0</v>
      </c>
      <c r="L82" s="14">
        <f>SUM(L83:L88)</f>
        <v>259000</v>
      </c>
      <c r="M82" s="14">
        <f>SUM(M83:M88)</f>
        <v>207200</v>
      </c>
      <c r="N82" s="45"/>
      <c r="O82" s="3"/>
    </row>
    <row r="83" spans="3:14" ht="25.5">
      <c r="C83" s="63"/>
      <c r="D83" s="63"/>
      <c r="E83" s="31">
        <v>1</v>
      </c>
      <c r="F83" s="64" t="s">
        <v>59</v>
      </c>
      <c r="G83" s="60">
        <v>0</v>
      </c>
      <c r="H83" s="60">
        <v>0</v>
      </c>
      <c r="I83" s="65"/>
      <c r="J83" s="65"/>
      <c r="K83" s="65"/>
      <c r="L83" s="60">
        <v>180000</v>
      </c>
      <c r="M83" s="60">
        <f aca="true" t="shared" si="17" ref="M83:M88">L83-G83</f>
        <v>180000</v>
      </c>
      <c r="N83" s="38" t="s">
        <v>34</v>
      </c>
    </row>
    <row r="84" spans="3:14" ht="12.75">
      <c r="C84" s="63"/>
      <c r="D84" s="63"/>
      <c r="E84" s="31">
        <v>2</v>
      </c>
      <c r="F84" s="64" t="s">
        <v>60</v>
      </c>
      <c r="G84" s="60">
        <f>H84</f>
        <v>3300</v>
      </c>
      <c r="H84" s="60">
        <v>3300</v>
      </c>
      <c r="I84" s="65"/>
      <c r="J84" s="65"/>
      <c r="K84" s="65"/>
      <c r="L84" s="60">
        <v>30000</v>
      </c>
      <c r="M84" s="60">
        <f t="shared" si="17"/>
        <v>26700</v>
      </c>
      <c r="N84" s="38" t="s">
        <v>34</v>
      </c>
    </row>
    <row r="85" spans="3:14" ht="12.75">
      <c r="C85" s="63"/>
      <c r="D85" s="63"/>
      <c r="E85" s="31">
        <v>3</v>
      </c>
      <c r="F85" s="64" t="s">
        <v>61</v>
      </c>
      <c r="G85" s="42">
        <v>18000</v>
      </c>
      <c r="H85" s="42">
        <v>18000</v>
      </c>
      <c r="I85" s="44"/>
      <c r="J85" s="44"/>
      <c r="K85" s="44"/>
      <c r="L85" s="42">
        <v>20000</v>
      </c>
      <c r="M85" s="66">
        <f t="shared" si="17"/>
        <v>2000</v>
      </c>
      <c r="N85" s="38" t="s">
        <v>34</v>
      </c>
    </row>
    <row r="86" spans="3:14" ht="12.75">
      <c r="C86" s="63"/>
      <c r="D86" s="63"/>
      <c r="E86" s="31">
        <v>4</v>
      </c>
      <c r="F86" s="64" t="s">
        <v>62</v>
      </c>
      <c r="G86" s="42">
        <v>0</v>
      </c>
      <c r="H86" s="42">
        <v>0</v>
      </c>
      <c r="I86" s="44"/>
      <c r="J86" s="44"/>
      <c r="K86" s="44"/>
      <c r="L86" s="42">
        <v>15000</v>
      </c>
      <c r="M86" s="66">
        <f t="shared" si="17"/>
        <v>15000</v>
      </c>
      <c r="N86" s="38" t="s">
        <v>34</v>
      </c>
    </row>
    <row r="87" spans="3:14" ht="12.75">
      <c r="C87" s="63"/>
      <c r="D87" s="63"/>
      <c r="E87" s="31">
        <v>5</v>
      </c>
      <c r="F87" s="64" t="s">
        <v>63</v>
      </c>
      <c r="G87" s="42">
        <v>9000</v>
      </c>
      <c r="H87" s="42">
        <v>9000</v>
      </c>
      <c r="I87" s="44"/>
      <c r="J87" s="44"/>
      <c r="K87" s="44"/>
      <c r="L87" s="42">
        <v>6000</v>
      </c>
      <c r="M87" s="66">
        <f t="shared" si="17"/>
        <v>-3000</v>
      </c>
      <c r="N87" s="38" t="s">
        <v>34</v>
      </c>
    </row>
    <row r="88" spans="3:14" ht="12.75">
      <c r="C88" s="63"/>
      <c r="D88" s="63"/>
      <c r="E88" s="31">
        <v>6</v>
      </c>
      <c r="F88" s="64" t="s">
        <v>64</v>
      </c>
      <c r="G88" s="42">
        <v>21500</v>
      </c>
      <c r="H88" s="42">
        <v>21500</v>
      </c>
      <c r="I88" s="44"/>
      <c r="J88" s="44"/>
      <c r="K88" s="44"/>
      <c r="L88" s="42">
        <v>8000</v>
      </c>
      <c r="M88" s="66">
        <f t="shared" si="17"/>
        <v>-13500</v>
      </c>
      <c r="N88" s="38" t="s">
        <v>34</v>
      </c>
    </row>
    <row r="89" spans="3:14" ht="12.75">
      <c r="C89" s="63"/>
      <c r="D89" s="63"/>
      <c r="E89" s="31">
        <v>7</v>
      </c>
      <c r="F89" s="64" t="s">
        <v>97</v>
      </c>
      <c r="G89" s="42">
        <v>5500</v>
      </c>
      <c r="H89" s="42">
        <v>5500</v>
      </c>
      <c r="I89" s="44"/>
      <c r="J89" s="44"/>
      <c r="K89" s="44"/>
      <c r="L89" s="42"/>
      <c r="M89" s="66"/>
      <c r="N89" s="38" t="s">
        <v>34</v>
      </c>
    </row>
    <row r="90" spans="3:15" ht="12.75">
      <c r="C90" s="44"/>
      <c r="D90" s="10">
        <v>90095</v>
      </c>
      <c r="E90" s="55"/>
      <c r="F90" s="20" t="s">
        <v>65</v>
      </c>
      <c r="G90" s="4">
        <f aca="true" t="shared" si="18" ref="G90:M91">SUM(G91)</f>
        <v>20000</v>
      </c>
      <c r="H90" s="4">
        <f t="shared" si="18"/>
        <v>20000</v>
      </c>
      <c r="I90" s="4">
        <f t="shared" si="18"/>
        <v>0</v>
      </c>
      <c r="J90" s="4">
        <f t="shared" si="18"/>
        <v>0</v>
      </c>
      <c r="K90" s="4">
        <f t="shared" si="18"/>
        <v>0</v>
      </c>
      <c r="L90" s="4">
        <f t="shared" si="18"/>
        <v>20000</v>
      </c>
      <c r="M90" s="4">
        <f t="shared" si="18"/>
        <v>0</v>
      </c>
      <c r="N90" s="38"/>
      <c r="O90" s="3"/>
    </row>
    <row r="91" spans="3:15" ht="12.75">
      <c r="C91" s="44"/>
      <c r="D91" s="10"/>
      <c r="E91" s="10">
        <v>6050</v>
      </c>
      <c r="F91" s="20" t="s">
        <v>14</v>
      </c>
      <c r="G91" s="4">
        <f t="shared" si="18"/>
        <v>20000</v>
      </c>
      <c r="H91" s="4">
        <f t="shared" si="18"/>
        <v>20000</v>
      </c>
      <c r="I91" s="4">
        <f t="shared" si="18"/>
        <v>0</v>
      </c>
      <c r="J91" s="4">
        <f t="shared" si="18"/>
        <v>0</v>
      </c>
      <c r="K91" s="4">
        <f t="shared" si="18"/>
        <v>0</v>
      </c>
      <c r="L91" s="4">
        <f t="shared" si="18"/>
        <v>20000</v>
      </c>
      <c r="M91" s="4">
        <f t="shared" si="18"/>
        <v>0</v>
      </c>
      <c r="N91" s="38"/>
      <c r="O91" s="3"/>
    </row>
    <row r="92" spans="3:14" ht="12.75">
      <c r="C92" s="44"/>
      <c r="D92" s="44"/>
      <c r="E92" s="31">
        <v>1</v>
      </c>
      <c r="F92" s="41" t="s">
        <v>66</v>
      </c>
      <c r="G92" s="42">
        <v>20000</v>
      </c>
      <c r="H92" s="42">
        <v>20000</v>
      </c>
      <c r="I92" s="44"/>
      <c r="J92" s="44"/>
      <c r="K92" s="44"/>
      <c r="L92" s="42">
        <v>20000</v>
      </c>
      <c r="M92" s="42">
        <f>L92-G92</f>
        <v>0</v>
      </c>
      <c r="N92" s="38" t="s">
        <v>34</v>
      </c>
    </row>
    <row r="93" spans="3:15" ht="12.75">
      <c r="C93" s="113" t="s">
        <v>67</v>
      </c>
      <c r="D93" s="114"/>
      <c r="E93" s="114"/>
      <c r="F93" s="115"/>
      <c r="G93" s="67">
        <f>SUM(G67,G16,G9,G62,G44,G39,G59,G54,G48)</f>
        <v>4870886</v>
      </c>
      <c r="H93" s="67">
        <f>SUM(H67,H16,H9,H62,H44,H39,H59,H54,H48)</f>
        <v>2871986</v>
      </c>
      <c r="I93" s="67">
        <f>SUM(I67,I16,I9,I62,I44,I39,I59,I54,I48)</f>
        <v>1428900</v>
      </c>
      <c r="J93" s="67">
        <f>SUM(J67,J16,J9,J62,J44,J39,J59,J54,J48)</f>
        <v>570000</v>
      </c>
      <c r="K93" s="67">
        <f>SUM(K67,K16,K9,K62,K44,K39)</f>
        <v>0</v>
      </c>
      <c r="L93" s="67">
        <f>SUM(L67,L16,L9,L62,L44,L39)</f>
        <v>12598000</v>
      </c>
      <c r="M93" s="67">
        <f>SUM(M67,M16,M9,M62,M44,M39)</f>
        <v>10684266</v>
      </c>
      <c r="N93" s="38"/>
      <c r="O93" s="3"/>
    </row>
    <row r="94" spans="3:15" ht="12.75">
      <c r="C94" s="40">
        <v>600</v>
      </c>
      <c r="D94" s="40"/>
      <c r="E94" s="40"/>
      <c r="F94" s="40" t="s">
        <v>36</v>
      </c>
      <c r="G94" s="67">
        <f aca="true" t="shared" si="19" ref="G94:H96">G95</f>
        <v>3660</v>
      </c>
      <c r="H94" s="67">
        <f t="shared" si="19"/>
        <v>3660</v>
      </c>
      <c r="I94" s="67"/>
      <c r="J94" s="67"/>
      <c r="K94" s="67"/>
      <c r="L94" s="67"/>
      <c r="M94" s="67"/>
      <c r="N94" s="38"/>
      <c r="O94" s="3"/>
    </row>
    <row r="95" spans="3:15" ht="12.75">
      <c r="C95" s="40"/>
      <c r="D95" s="40">
        <v>60016</v>
      </c>
      <c r="E95" s="40"/>
      <c r="F95" s="40" t="s">
        <v>40</v>
      </c>
      <c r="G95" s="67">
        <f t="shared" si="19"/>
        <v>3660</v>
      </c>
      <c r="H95" s="67">
        <f t="shared" si="19"/>
        <v>3660</v>
      </c>
      <c r="I95" s="67"/>
      <c r="J95" s="67"/>
      <c r="K95" s="67"/>
      <c r="L95" s="67"/>
      <c r="M95" s="67"/>
      <c r="N95" s="38"/>
      <c r="O95" s="3"/>
    </row>
    <row r="96" spans="3:15" ht="25.5">
      <c r="C96" s="40"/>
      <c r="D96" s="40"/>
      <c r="E96" s="40">
        <v>6060</v>
      </c>
      <c r="F96" s="56" t="s">
        <v>17</v>
      </c>
      <c r="G96" s="67">
        <f t="shared" si="19"/>
        <v>3660</v>
      </c>
      <c r="H96" s="67">
        <f t="shared" si="19"/>
        <v>3660</v>
      </c>
      <c r="I96" s="67"/>
      <c r="J96" s="67"/>
      <c r="K96" s="67"/>
      <c r="L96" s="67"/>
      <c r="M96" s="67"/>
      <c r="N96" s="38"/>
      <c r="O96" s="3"/>
    </row>
    <row r="97" spans="3:15" ht="12.75">
      <c r="C97" s="101"/>
      <c r="D97" s="102"/>
      <c r="E97" s="102">
        <v>1</v>
      </c>
      <c r="F97" s="103" t="s">
        <v>135</v>
      </c>
      <c r="G97" s="57">
        <v>3660</v>
      </c>
      <c r="H97" s="57">
        <v>3660</v>
      </c>
      <c r="I97" s="57"/>
      <c r="J97" s="67"/>
      <c r="K97" s="67"/>
      <c r="L97" s="67"/>
      <c r="M97" s="67"/>
      <c r="N97" s="38" t="s">
        <v>34</v>
      </c>
      <c r="O97" s="3"/>
    </row>
    <row r="98" spans="3:15" s="22" customFormat="1" ht="12.75">
      <c r="C98" s="23">
        <v>700</v>
      </c>
      <c r="D98" s="23"/>
      <c r="E98" s="23"/>
      <c r="F98" s="19" t="s">
        <v>50</v>
      </c>
      <c r="G98" s="4">
        <f aca="true" t="shared" si="20" ref="G98:M99">SUM(G99)</f>
        <v>86500</v>
      </c>
      <c r="H98" s="4">
        <f t="shared" si="20"/>
        <v>86500</v>
      </c>
      <c r="I98" s="4">
        <f t="shared" si="20"/>
        <v>0</v>
      </c>
      <c r="J98" s="4">
        <f t="shared" si="20"/>
        <v>0</v>
      </c>
      <c r="K98" s="4">
        <f t="shared" si="20"/>
        <v>0</v>
      </c>
      <c r="L98" s="4">
        <f t="shared" si="20"/>
        <v>180000</v>
      </c>
      <c r="M98" s="4">
        <f t="shared" si="20"/>
        <v>93500</v>
      </c>
      <c r="N98" s="68"/>
      <c r="O98" s="3"/>
    </row>
    <row r="99" spans="3:14" ht="12.75">
      <c r="C99" s="40"/>
      <c r="D99" s="40">
        <v>70005</v>
      </c>
      <c r="E99" s="40"/>
      <c r="F99" s="69" t="s">
        <v>68</v>
      </c>
      <c r="G99" s="4">
        <f t="shared" si="20"/>
        <v>86500</v>
      </c>
      <c r="H99" s="4">
        <f t="shared" si="20"/>
        <v>86500</v>
      </c>
      <c r="I99" s="4">
        <f t="shared" si="20"/>
        <v>0</v>
      </c>
      <c r="J99" s="4">
        <f t="shared" si="20"/>
        <v>0</v>
      </c>
      <c r="K99" s="4">
        <f t="shared" si="20"/>
        <v>0</v>
      </c>
      <c r="L99" s="4">
        <f t="shared" si="20"/>
        <v>180000</v>
      </c>
      <c r="M99" s="4">
        <f t="shared" si="20"/>
        <v>93500</v>
      </c>
      <c r="N99" s="38"/>
    </row>
    <row r="100" spans="3:14" ht="25.5">
      <c r="C100" s="70"/>
      <c r="D100" s="70"/>
      <c r="E100" s="40">
        <v>6060</v>
      </c>
      <c r="F100" s="56" t="s">
        <v>17</v>
      </c>
      <c r="G100" s="77">
        <f>G101</f>
        <v>86500</v>
      </c>
      <c r="H100" s="77">
        <f>H101</f>
        <v>86500</v>
      </c>
      <c r="I100" s="44"/>
      <c r="J100" s="44"/>
      <c r="K100" s="44"/>
      <c r="L100" s="42">
        <v>180000</v>
      </c>
      <c r="M100" s="42">
        <f>L100-G100</f>
        <v>93500</v>
      </c>
      <c r="N100" s="38"/>
    </row>
    <row r="101" spans="3:14" ht="12.75">
      <c r="C101" s="70"/>
      <c r="D101" s="70"/>
      <c r="E101" s="40">
        <v>1</v>
      </c>
      <c r="F101" s="84" t="s">
        <v>79</v>
      </c>
      <c r="G101" s="42">
        <v>86500</v>
      </c>
      <c r="H101" s="42">
        <v>86500</v>
      </c>
      <c r="I101" s="44"/>
      <c r="J101" s="44"/>
      <c r="K101" s="44"/>
      <c r="L101" s="42"/>
      <c r="M101" s="42"/>
      <c r="N101" s="38" t="s">
        <v>34</v>
      </c>
    </row>
    <row r="102" spans="3:14" ht="15.75">
      <c r="C102" s="70"/>
      <c r="D102" s="70"/>
      <c r="E102" s="40"/>
      <c r="F102" s="85"/>
      <c r="G102" s="4"/>
      <c r="H102" s="4"/>
      <c r="I102" s="44"/>
      <c r="J102" s="44"/>
      <c r="K102" s="44"/>
      <c r="L102" s="42"/>
      <c r="M102" s="42"/>
      <c r="N102" s="38"/>
    </row>
    <row r="103" spans="3:15" ht="12.75">
      <c r="C103" s="9" t="s">
        <v>69</v>
      </c>
      <c r="D103" s="9"/>
      <c r="E103" s="15"/>
      <c r="F103" s="20" t="s">
        <v>6</v>
      </c>
      <c r="G103" s="4">
        <f aca="true" t="shared" si="21" ref="G103:M104">SUM(G104)</f>
        <v>35944</v>
      </c>
      <c r="H103" s="4">
        <f t="shared" si="21"/>
        <v>35944</v>
      </c>
      <c r="I103" s="4">
        <f t="shared" si="21"/>
        <v>0</v>
      </c>
      <c r="J103" s="4">
        <f t="shared" si="21"/>
        <v>0</v>
      </c>
      <c r="K103" s="4">
        <f t="shared" si="21"/>
        <v>0</v>
      </c>
      <c r="L103" s="4">
        <f t="shared" si="21"/>
        <v>35000</v>
      </c>
      <c r="M103" s="4">
        <f t="shared" si="21"/>
        <v>-944</v>
      </c>
      <c r="N103" s="38"/>
      <c r="O103" s="3"/>
    </row>
    <row r="104" spans="3:14" ht="12.75">
      <c r="C104" s="71"/>
      <c r="D104" s="71" t="s">
        <v>70</v>
      </c>
      <c r="E104" s="15"/>
      <c r="F104" s="20" t="s">
        <v>7</v>
      </c>
      <c r="G104" s="72">
        <f t="shared" si="21"/>
        <v>35944</v>
      </c>
      <c r="H104" s="72">
        <f t="shared" si="21"/>
        <v>35944</v>
      </c>
      <c r="I104" s="72">
        <f t="shared" si="21"/>
        <v>0</v>
      </c>
      <c r="J104" s="72">
        <f t="shared" si="21"/>
        <v>0</v>
      </c>
      <c r="K104" s="72">
        <f t="shared" si="21"/>
        <v>0</v>
      </c>
      <c r="L104" s="72">
        <f t="shared" si="21"/>
        <v>35000</v>
      </c>
      <c r="M104" s="72">
        <f t="shared" si="21"/>
        <v>-944</v>
      </c>
      <c r="N104" s="38"/>
    </row>
    <row r="105" spans="3:14" ht="25.5">
      <c r="C105" s="71"/>
      <c r="D105" s="71"/>
      <c r="E105" s="10">
        <v>6060</v>
      </c>
      <c r="F105" s="56" t="s">
        <v>17</v>
      </c>
      <c r="G105" s="77">
        <f>SUM(G106:G109)</f>
        <v>35944</v>
      </c>
      <c r="H105" s="77">
        <f>SUM(H106:H109)</f>
        <v>35944</v>
      </c>
      <c r="I105" s="46"/>
      <c r="J105" s="46"/>
      <c r="K105" s="46"/>
      <c r="L105" s="42">
        <v>35000</v>
      </c>
      <c r="M105" s="42">
        <f>L105-G105</f>
        <v>-944</v>
      </c>
      <c r="N105" s="52"/>
    </row>
    <row r="106" spans="3:14" ht="12.75">
      <c r="C106" s="71"/>
      <c r="D106" s="71"/>
      <c r="E106" s="40">
        <v>1</v>
      </c>
      <c r="F106" s="56" t="s">
        <v>80</v>
      </c>
      <c r="G106" s="42">
        <v>24434</v>
      </c>
      <c r="H106" s="42">
        <v>24434</v>
      </c>
      <c r="I106" s="46"/>
      <c r="J106" s="46"/>
      <c r="K106" s="46"/>
      <c r="L106" s="42"/>
      <c r="M106" s="42"/>
      <c r="N106" s="38" t="s">
        <v>34</v>
      </c>
    </row>
    <row r="107" spans="3:14" ht="12.75">
      <c r="C107" s="71"/>
      <c r="D107" s="9"/>
      <c r="E107" s="40">
        <v>2</v>
      </c>
      <c r="F107" s="53" t="s">
        <v>81</v>
      </c>
      <c r="G107" s="59">
        <v>0</v>
      </c>
      <c r="H107" s="59">
        <v>0</v>
      </c>
      <c r="I107" s="12"/>
      <c r="J107" s="12"/>
      <c r="K107" s="12"/>
      <c r="L107" s="14"/>
      <c r="M107" s="14"/>
      <c r="N107" s="38" t="s">
        <v>34</v>
      </c>
    </row>
    <row r="108" spans="3:14" ht="12.75">
      <c r="C108" s="71"/>
      <c r="D108" s="9"/>
      <c r="E108" s="40">
        <v>3</v>
      </c>
      <c r="F108" s="53" t="s">
        <v>100</v>
      </c>
      <c r="G108" s="59">
        <v>4800</v>
      </c>
      <c r="H108" s="59">
        <v>4800</v>
      </c>
      <c r="I108" s="12"/>
      <c r="J108" s="12"/>
      <c r="K108" s="12"/>
      <c r="L108" s="14"/>
      <c r="M108" s="14"/>
      <c r="N108" s="38" t="s">
        <v>34</v>
      </c>
    </row>
    <row r="109" spans="3:14" ht="12.75">
      <c r="C109" s="71"/>
      <c r="D109" s="9"/>
      <c r="E109" s="40">
        <v>4</v>
      </c>
      <c r="F109" s="53" t="s">
        <v>132</v>
      </c>
      <c r="G109" s="59">
        <f>H109</f>
        <v>6710</v>
      </c>
      <c r="H109" s="59">
        <v>6710</v>
      </c>
      <c r="I109" s="12"/>
      <c r="J109" s="12"/>
      <c r="K109" s="12"/>
      <c r="L109" s="14"/>
      <c r="M109" s="14"/>
      <c r="N109" s="38"/>
    </row>
    <row r="110" spans="3:14" s="88" customFormat="1" ht="25.5">
      <c r="C110" s="71" t="s">
        <v>84</v>
      </c>
      <c r="D110" s="9"/>
      <c r="E110" s="40"/>
      <c r="F110" s="80" t="s">
        <v>8</v>
      </c>
      <c r="G110" s="72">
        <f aca="true" t="shared" si="22" ref="G110:J112">SUM(G111)</f>
        <v>25680</v>
      </c>
      <c r="H110" s="72">
        <f t="shared" si="22"/>
        <v>0</v>
      </c>
      <c r="I110" s="72">
        <f t="shared" si="22"/>
        <v>0</v>
      </c>
      <c r="J110" s="72">
        <f t="shared" si="22"/>
        <v>25680</v>
      </c>
      <c r="K110" s="10"/>
      <c r="L110" s="4"/>
      <c r="M110" s="4"/>
      <c r="N110" s="87"/>
    </row>
    <row r="111" spans="3:14" s="88" customFormat="1" ht="12.75">
      <c r="C111" s="71"/>
      <c r="D111" s="9" t="s">
        <v>119</v>
      </c>
      <c r="E111" s="40"/>
      <c r="F111" s="80" t="s">
        <v>121</v>
      </c>
      <c r="G111" s="72">
        <f t="shared" si="22"/>
        <v>25680</v>
      </c>
      <c r="H111" s="72">
        <f t="shared" si="22"/>
        <v>0</v>
      </c>
      <c r="I111" s="72">
        <f t="shared" si="22"/>
        <v>0</v>
      </c>
      <c r="J111" s="72">
        <f t="shared" si="22"/>
        <v>25680</v>
      </c>
      <c r="K111" s="10"/>
      <c r="L111" s="4"/>
      <c r="M111" s="4"/>
      <c r="N111" s="87"/>
    </row>
    <row r="112" spans="3:14" ht="25.5">
      <c r="C112" s="71"/>
      <c r="D112" s="9"/>
      <c r="E112" s="40">
        <v>6060</v>
      </c>
      <c r="F112" s="56" t="s">
        <v>17</v>
      </c>
      <c r="G112" s="59">
        <f t="shared" si="22"/>
        <v>25680</v>
      </c>
      <c r="H112" s="59">
        <f t="shared" si="22"/>
        <v>0</v>
      </c>
      <c r="I112" s="59">
        <f t="shared" si="22"/>
        <v>0</v>
      </c>
      <c r="J112" s="59">
        <f t="shared" si="22"/>
        <v>25680</v>
      </c>
      <c r="K112" s="12"/>
      <c r="L112" s="14"/>
      <c r="M112" s="14"/>
      <c r="N112" s="38"/>
    </row>
    <row r="113" spans="3:14" ht="31.5">
      <c r="C113" s="91"/>
      <c r="D113" s="92"/>
      <c r="E113" s="93">
        <v>1</v>
      </c>
      <c r="F113" s="85" t="s">
        <v>120</v>
      </c>
      <c r="G113" s="94">
        <v>25680</v>
      </c>
      <c r="H113" s="94"/>
      <c r="I113" s="95"/>
      <c r="J113" s="96">
        <v>25680</v>
      </c>
      <c r="K113" s="95"/>
      <c r="L113" s="97"/>
      <c r="M113" s="97"/>
      <c r="N113" s="98" t="s">
        <v>34</v>
      </c>
    </row>
    <row r="114" spans="3:14" ht="12.75">
      <c r="C114" s="10">
        <v>851</v>
      </c>
      <c r="D114" s="10"/>
      <c r="E114" s="10"/>
      <c r="F114" s="29" t="s">
        <v>19</v>
      </c>
      <c r="G114" s="16">
        <f aca="true" t="shared" si="23" ref="G114:M115">SUM(G115)</f>
        <v>4000</v>
      </c>
      <c r="H114" s="16">
        <f t="shared" si="23"/>
        <v>4000</v>
      </c>
      <c r="I114" s="16">
        <f t="shared" si="23"/>
        <v>0</v>
      </c>
      <c r="J114" s="16">
        <f t="shared" si="23"/>
        <v>0</v>
      </c>
      <c r="K114" s="16">
        <f t="shared" si="23"/>
        <v>0</v>
      </c>
      <c r="L114" s="16">
        <f t="shared" si="23"/>
        <v>4000</v>
      </c>
      <c r="M114" s="16">
        <f t="shared" si="23"/>
        <v>0</v>
      </c>
      <c r="N114" s="38"/>
    </row>
    <row r="115" spans="3:14" ht="12.75">
      <c r="C115" s="10"/>
      <c r="D115" s="73">
        <v>85154</v>
      </c>
      <c r="E115" s="73"/>
      <c r="F115" s="74" t="s">
        <v>20</v>
      </c>
      <c r="G115" s="67">
        <f t="shared" si="23"/>
        <v>4000</v>
      </c>
      <c r="H115" s="67">
        <f t="shared" si="23"/>
        <v>4000</v>
      </c>
      <c r="I115" s="67">
        <f t="shared" si="23"/>
        <v>0</v>
      </c>
      <c r="J115" s="67">
        <f t="shared" si="23"/>
        <v>0</v>
      </c>
      <c r="K115" s="67">
        <f t="shared" si="23"/>
        <v>0</v>
      </c>
      <c r="L115" s="67">
        <f t="shared" si="23"/>
        <v>4000</v>
      </c>
      <c r="M115" s="67">
        <f t="shared" si="23"/>
        <v>0</v>
      </c>
      <c r="N115" s="2"/>
    </row>
    <row r="116" spans="3:14" ht="25.5">
      <c r="C116" s="10"/>
      <c r="D116" s="10"/>
      <c r="E116" s="10">
        <v>6060</v>
      </c>
      <c r="F116" s="56" t="s">
        <v>17</v>
      </c>
      <c r="G116" s="77">
        <v>4000</v>
      </c>
      <c r="H116" s="77">
        <v>4000</v>
      </c>
      <c r="I116" s="42"/>
      <c r="J116" s="44"/>
      <c r="K116" s="44"/>
      <c r="L116" s="42">
        <v>4000</v>
      </c>
      <c r="M116" s="42">
        <f>L116-G116</f>
        <v>0</v>
      </c>
      <c r="N116" s="52"/>
    </row>
    <row r="117" spans="3:14" ht="12.75">
      <c r="C117" s="15"/>
      <c r="D117" s="15"/>
      <c r="E117" s="40">
        <v>1</v>
      </c>
      <c r="F117" s="41" t="s">
        <v>83</v>
      </c>
      <c r="G117" s="42">
        <f>G116</f>
        <v>4000</v>
      </c>
      <c r="H117" s="42">
        <f>H116</f>
        <v>4000</v>
      </c>
      <c r="I117" s="42"/>
      <c r="J117" s="44"/>
      <c r="K117" s="44"/>
      <c r="L117" s="42"/>
      <c r="M117" s="42"/>
      <c r="N117" s="38" t="s">
        <v>34</v>
      </c>
    </row>
    <row r="118" spans="3:14" s="88" customFormat="1" ht="15.75">
      <c r="C118" s="71" t="s">
        <v>127</v>
      </c>
      <c r="D118" s="9"/>
      <c r="E118" s="40"/>
      <c r="F118" s="99" t="s">
        <v>128</v>
      </c>
      <c r="G118" s="75">
        <f aca="true" t="shared" si="24" ref="G118:H120">SUM(G119)</f>
        <v>4000</v>
      </c>
      <c r="H118" s="75">
        <f t="shared" si="24"/>
        <v>4000</v>
      </c>
      <c r="I118" s="12"/>
      <c r="J118" s="73"/>
      <c r="K118" s="12"/>
      <c r="L118" s="14"/>
      <c r="M118" s="14"/>
      <c r="N118" s="87"/>
    </row>
    <row r="119" spans="3:14" s="88" customFormat="1" ht="47.25">
      <c r="C119" s="71"/>
      <c r="D119" s="9" t="s">
        <v>129</v>
      </c>
      <c r="E119" s="40"/>
      <c r="F119" s="100" t="s">
        <v>130</v>
      </c>
      <c r="G119" s="75">
        <f t="shared" si="24"/>
        <v>4000</v>
      </c>
      <c r="H119" s="75">
        <f t="shared" si="24"/>
        <v>4000</v>
      </c>
      <c r="I119" s="12"/>
      <c r="J119" s="73"/>
      <c r="K119" s="12"/>
      <c r="L119" s="14"/>
      <c r="M119" s="14"/>
      <c r="N119" s="87"/>
    </row>
    <row r="120" spans="3:14" ht="25.5">
      <c r="C120" s="71"/>
      <c r="D120" s="9"/>
      <c r="E120" s="40">
        <v>6060</v>
      </c>
      <c r="F120" s="56" t="s">
        <v>17</v>
      </c>
      <c r="G120" s="59">
        <f t="shared" si="24"/>
        <v>4000</v>
      </c>
      <c r="H120" s="59">
        <f t="shared" si="24"/>
        <v>4000</v>
      </c>
      <c r="I120" s="12"/>
      <c r="J120" s="86"/>
      <c r="K120" s="12"/>
      <c r="L120" s="14"/>
      <c r="M120" s="14"/>
      <c r="N120" s="38"/>
    </row>
    <row r="121" spans="3:14" ht="12.75">
      <c r="C121" s="71"/>
      <c r="D121" s="9"/>
      <c r="E121" s="40">
        <v>1</v>
      </c>
      <c r="F121" s="56" t="s">
        <v>131</v>
      </c>
      <c r="G121" s="59">
        <v>4000</v>
      </c>
      <c r="H121" s="59">
        <v>4000</v>
      </c>
      <c r="I121" s="12"/>
      <c r="J121" s="86"/>
      <c r="K121" s="12"/>
      <c r="L121" s="14"/>
      <c r="M121" s="14"/>
      <c r="N121" s="38" t="s">
        <v>34</v>
      </c>
    </row>
    <row r="122" spans="3:14" ht="12.75">
      <c r="C122" s="113" t="s">
        <v>71</v>
      </c>
      <c r="D122" s="114"/>
      <c r="E122" s="114"/>
      <c r="F122" s="115"/>
      <c r="G122" s="75">
        <f>SUM(G114,G103,G98,G110,G118,G94)</f>
        <v>159784</v>
      </c>
      <c r="H122" s="75">
        <f>SUM(H114,H103,H98,H110,H118,H94)</f>
        <v>134104</v>
      </c>
      <c r="I122" s="75">
        <f>SUM(I114,I103,I98,I110,I118)</f>
        <v>0</v>
      </c>
      <c r="J122" s="75">
        <f>SUM(J114,J103,J98,J110,J118)</f>
        <v>25680</v>
      </c>
      <c r="K122" s="75">
        <f>SUM(K114,K103,K98,K110)</f>
        <v>0</v>
      </c>
      <c r="L122" s="75">
        <f>SUM(L114,L103,L98)</f>
        <v>219000</v>
      </c>
      <c r="M122" s="75"/>
      <c r="N122" s="2"/>
    </row>
    <row r="123" spans="3:14" ht="25.5">
      <c r="C123" s="9" t="s">
        <v>84</v>
      </c>
      <c r="D123" s="9"/>
      <c r="E123" s="15"/>
      <c r="F123" s="20" t="s">
        <v>8</v>
      </c>
      <c r="G123" s="4">
        <f>SUM(G124)</f>
        <v>30000</v>
      </c>
      <c r="H123" s="4">
        <f>SUM(H124)</f>
        <v>30000</v>
      </c>
      <c r="I123" s="4">
        <f>SUM(I124,I133)</f>
        <v>0</v>
      </c>
      <c r="J123" s="4">
        <f>SUM(J124,J133)</f>
        <v>0</v>
      </c>
      <c r="K123" s="4">
        <f>SUM(K124,K133)</f>
        <v>0</v>
      </c>
      <c r="L123" s="4">
        <f>SUM(L124)</f>
        <v>35000</v>
      </c>
      <c r="M123" s="4">
        <f>SUM(M124)</f>
        <v>5000</v>
      </c>
      <c r="N123" s="38"/>
    </row>
    <row r="124" spans="3:14" ht="12.75">
      <c r="C124" s="71"/>
      <c r="D124" s="71" t="s">
        <v>101</v>
      </c>
      <c r="E124" s="15"/>
      <c r="F124" s="20" t="s">
        <v>102</v>
      </c>
      <c r="G124" s="72">
        <f>SUM(G125)</f>
        <v>30000</v>
      </c>
      <c r="H124" s="72">
        <f>SUM(H125)</f>
        <v>30000</v>
      </c>
      <c r="I124" s="72">
        <f>SUM(I125)</f>
        <v>0</v>
      </c>
      <c r="J124" s="72">
        <f>SUM(J125)</f>
        <v>0</v>
      </c>
      <c r="K124" s="72">
        <f>SUM(K125)</f>
        <v>0</v>
      </c>
      <c r="L124" s="72">
        <f>SUM(L125)</f>
        <v>35000</v>
      </c>
      <c r="M124" s="72">
        <f>SUM(M125)</f>
        <v>5000</v>
      </c>
      <c r="N124" s="38"/>
    </row>
    <row r="125" spans="3:14" ht="25.5">
      <c r="C125" s="71"/>
      <c r="D125" s="71"/>
      <c r="E125" s="10">
        <v>6170</v>
      </c>
      <c r="F125" s="56" t="s">
        <v>89</v>
      </c>
      <c r="G125" s="77">
        <f>H125</f>
        <v>30000</v>
      </c>
      <c r="H125" s="77">
        <f>H126</f>
        <v>30000</v>
      </c>
      <c r="I125" s="46"/>
      <c r="J125" s="46"/>
      <c r="K125" s="46"/>
      <c r="L125" s="42">
        <v>35000</v>
      </c>
      <c r="M125" s="42">
        <f>L125-G125</f>
        <v>5000</v>
      </c>
      <c r="N125" s="52"/>
    </row>
    <row r="126" spans="3:15" s="17" customFormat="1" ht="25.5">
      <c r="C126" s="71"/>
      <c r="D126" s="71"/>
      <c r="E126" s="10">
        <v>1</v>
      </c>
      <c r="F126" s="56" t="s">
        <v>88</v>
      </c>
      <c r="G126" s="42">
        <v>30000</v>
      </c>
      <c r="H126" s="42">
        <v>30000</v>
      </c>
      <c r="I126" s="46"/>
      <c r="J126" s="46"/>
      <c r="K126" s="46"/>
      <c r="L126" s="42"/>
      <c r="M126" s="42"/>
      <c r="N126" s="38" t="s">
        <v>34</v>
      </c>
      <c r="O126" s="3"/>
    </row>
    <row r="127" spans="3:15" s="17" customFormat="1" ht="12.75">
      <c r="C127" s="71"/>
      <c r="D127" s="71"/>
      <c r="E127" s="10"/>
      <c r="F127" s="79" t="s">
        <v>98</v>
      </c>
      <c r="G127" s="42">
        <f>G124</f>
        <v>30000</v>
      </c>
      <c r="H127" s="42">
        <f>H124</f>
        <v>30000</v>
      </c>
      <c r="I127" s="46"/>
      <c r="J127" s="46"/>
      <c r="K127" s="46"/>
      <c r="L127" s="42"/>
      <c r="M127" s="42"/>
      <c r="N127" s="38"/>
      <c r="O127" s="3"/>
    </row>
    <row r="128" spans="3:14" ht="12.75">
      <c r="C128" s="9" t="s">
        <v>72</v>
      </c>
      <c r="D128" s="9"/>
      <c r="E128" s="10"/>
      <c r="F128" s="20" t="s">
        <v>19</v>
      </c>
      <c r="G128" s="4">
        <f aca="true" t="shared" si="25" ref="G128:M129">SUM(G129)</f>
        <v>20000</v>
      </c>
      <c r="H128" s="4">
        <f t="shared" si="25"/>
        <v>20000</v>
      </c>
      <c r="I128" s="4">
        <f t="shared" si="25"/>
        <v>0</v>
      </c>
      <c r="J128" s="4">
        <f t="shared" si="25"/>
        <v>0</v>
      </c>
      <c r="K128" s="4">
        <f t="shared" si="25"/>
        <v>0</v>
      </c>
      <c r="L128" s="4">
        <f t="shared" si="25"/>
        <v>20000</v>
      </c>
      <c r="M128" s="4">
        <f t="shared" si="25"/>
        <v>0</v>
      </c>
      <c r="N128" s="45"/>
    </row>
    <row r="129" spans="3:14" ht="12.75">
      <c r="C129" s="23"/>
      <c r="D129" s="23">
        <v>85195</v>
      </c>
      <c r="E129" s="23"/>
      <c r="F129" s="19" t="s">
        <v>4</v>
      </c>
      <c r="G129" s="4">
        <f t="shared" si="25"/>
        <v>20000</v>
      </c>
      <c r="H129" s="4">
        <f t="shared" si="25"/>
        <v>20000</v>
      </c>
      <c r="I129" s="4">
        <f t="shared" si="25"/>
        <v>0</v>
      </c>
      <c r="J129" s="4">
        <f t="shared" si="25"/>
        <v>0</v>
      </c>
      <c r="K129" s="4">
        <f t="shared" si="25"/>
        <v>0</v>
      </c>
      <c r="L129" s="4">
        <f t="shared" si="25"/>
        <v>20000</v>
      </c>
      <c r="M129" s="4">
        <f t="shared" si="25"/>
        <v>0</v>
      </c>
      <c r="N129" s="38"/>
    </row>
    <row r="130" spans="3:14" ht="51">
      <c r="C130" s="44"/>
      <c r="D130" s="44"/>
      <c r="E130" s="10">
        <v>6220</v>
      </c>
      <c r="F130" s="41" t="s">
        <v>21</v>
      </c>
      <c r="G130" s="77">
        <v>20000</v>
      </c>
      <c r="H130" s="77">
        <v>20000</v>
      </c>
      <c r="I130" s="44"/>
      <c r="J130" s="44"/>
      <c r="K130" s="44"/>
      <c r="L130" s="42">
        <v>20000</v>
      </c>
      <c r="M130" s="42">
        <f>L130-G130</f>
        <v>0</v>
      </c>
      <c r="N130" s="38" t="s">
        <v>73</v>
      </c>
    </row>
    <row r="131" spans="3:14" ht="12.75">
      <c r="C131" s="44"/>
      <c r="D131" s="44"/>
      <c r="E131" s="10"/>
      <c r="F131" s="80" t="s">
        <v>108</v>
      </c>
      <c r="G131" s="42">
        <f>SUM(G130)</f>
        <v>20000</v>
      </c>
      <c r="H131" s="42">
        <f>SUM(H130)</f>
        <v>20000</v>
      </c>
      <c r="I131" s="44"/>
      <c r="J131" s="44"/>
      <c r="K131" s="44"/>
      <c r="L131" s="42"/>
      <c r="M131" s="42"/>
      <c r="N131" s="38"/>
    </row>
    <row r="132" spans="3:14" s="1" customFormat="1" ht="25.5">
      <c r="C132" s="40">
        <v>754</v>
      </c>
      <c r="D132" s="40"/>
      <c r="E132" s="40"/>
      <c r="F132" s="20" t="s">
        <v>8</v>
      </c>
      <c r="G132" s="75"/>
      <c r="H132" s="75"/>
      <c r="I132" s="75"/>
      <c r="J132" s="75"/>
      <c r="K132" s="75"/>
      <c r="L132" s="75"/>
      <c r="M132" s="75"/>
      <c r="N132" s="2"/>
    </row>
    <row r="133" spans="3:14" s="1" customFormat="1" ht="25.5">
      <c r="C133" s="40"/>
      <c r="D133" s="71" t="s">
        <v>90</v>
      </c>
      <c r="E133" s="15"/>
      <c r="F133" s="20" t="s">
        <v>18</v>
      </c>
      <c r="G133" s="72">
        <f aca="true" t="shared" si="26" ref="G133:M133">SUM(G134)</f>
        <v>20000</v>
      </c>
      <c r="H133" s="72">
        <f t="shared" si="26"/>
        <v>20000</v>
      </c>
      <c r="I133" s="72">
        <f t="shared" si="26"/>
        <v>0</v>
      </c>
      <c r="J133" s="72">
        <f t="shared" si="26"/>
        <v>0</v>
      </c>
      <c r="K133" s="72">
        <f t="shared" si="26"/>
        <v>0</v>
      </c>
      <c r="L133" s="72">
        <f t="shared" si="26"/>
        <v>35000</v>
      </c>
      <c r="M133" s="72">
        <f t="shared" si="26"/>
        <v>15000</v>
      </c>
      <c r="N133" s="38"/>
    </row>
    <row r="134" spans="3:14" s="1" customFormat="1" ht="51">
      <c r="C134" s="40"/>
      <c r="D134" s="71"/>
      <c r="E134" s="10">
        <v>6300</v>
      </c>
      <c r="F134" s="76" t="s">
        <v>87</v>
      </c>
      <c r="G134" s="77">
        <f>G135</f>
        <v>20000</v>
      </c>
      <c r="H134" s="77">
        <f>H135</f>
        <v>20000</v>
      </c>
      <c r="I134" s="46"/>
      <c r="J134" s="46"/>
      <c r="K134" s="46"/>
      <c r="L134" s="42">
        <v>35000</v>
      </c>
      <c r="M134" s="42">
        <f>L134-G134</f>
        <v>15000</v>
      </c>
      <c r="N134" s="52"/>
    </row>
    <row r="135" spans="3:14" s="1" customFormat="1" ht="38.25">
      <c r="C135" s="40"/>
      <c r="D135" s="71"/>
      <c r="E135" s="10">
        <v>1</v>
      </c>
      <c r="F135" s="56" t="s">
        <v>91</v>
      </c>
      <c r="G135" s="42">
        <v>20000</v>
      </c>
      <c r="H135" s="42">
        <v>20000</v>
      </c>
      <c r="I135" s="46"/>
      <c r="J135" s="46"/>
      <c r="K135" s="46"/>
      <c r="L135" s="42"/>
      <c r="M135" s="42"/>
      <c r="N135" s="38" t="s">
        <v>34</v>
      </c>
    </row>
    <row r="136" spans="3:14" ht="12.75">
      <c r="C136" s="10">
        <v>600</v>
      </c>
      <c r="D136" s="15"/>
      <c r="E136" s="15"/>
      <c r="F136" s="27" t="s">
        <v>136</v>
      </c>
      <c r="G136" s="16">
        <f aca="true" t="shared" si="27" ref="G136:K138">SUM(G137)</f>
        <v>310000</v>
      </c>
      <c r="H136" s="16">
        <f t="shared" si="27"/>
        <v>310000</v>
      </c>
      <c r="I136" s="16">
        <f t="shared" si="27"/>
        <v>0</v>
      </c>
      <c r="J136" s="16">
        <f t="shared" si="27"/>
        <v>0</v>
      </c>
      <c r="K136" s="16">
        <f t="shared" si="27"/>
        <v>0</v>
      </c>
      <c r="L136" s="16" t="e">
        <f>SUM(L137,#REF!,L148)</f>
        <v>#REF!</v>
      </c>
      <c r="M136" s="16" t="e">
        <f>SUM(M137,#REF!,M148)</f>
        <v>#REF!</v>
      </c>
      <c r="N136" s="38"/>
    </row>
    <row r="137" spans="3:14" ht="12.75">
      <c r="C137" s="44"/>
      <c r="D137" s="10">
        <v>60014</v>
      </c>
      <c r="E137" s="10"/>
      <c r="F137" s="19" t="s">
        <v>107</v>
      </c>
      <c r="G137" s="4">
        <f t="shared" si="27"/>
        <v>310000</v>
      </c>
      <c r="H137" s="4">
        <f t="shared" si="27"/>
        <v>310000</v>
      </c>
      <c r="I137" s="4">
        <f t="shared" si="27"/>
        <v>0</v>
      </c>
      <c r="J137" s="4">
        <f t="shared" si="27"/>
        <v>0</v>
      </c>
      <c r="K137" s="4">
        <f t="shared" si="27"/>
        <v>0</v>
      </c>
      <c r="L137" s="4">
        <f>SUM(L138)</f>
        <v>250000</v>
      </c>
      <c r="M137" s="4">
        <f>SUM(M138)</f>
        <v>190000</v>
      </c>
      <c r="N137" s="38"/>
    </row>
    <row r="138" spans="3:14" ht="51">
      <c r="C138" s="44"/>
      <c r="D138" s="44"/>
      <c r="E138" s="10">
        <v>6300</v>
      </c>
      <c r="F138" s="76" t="s">
        <v>87</v>
      </c>
      <c r="G138" s="4">
        <f>SUM(G139:G140)</f>
        <v>310000</v>
      </c>
      <c r="H138" s="4">
        <f>SUM(H139:H140)</f>
        <v>310000</v>
      </c>
      <c r="I138" s="4">
        <f t="shared" si="27"/>
        <v>0</v>
      </c>
      <c r="J138" s="4">
        <f t="shared" si="27"/>
        <v>0</v>
      </c>
      <c r="K138" s="4">
        <f t="shared" si="27"/>
        <v>0</v>
      </c>
      <c r="L138" s="4">
        <f>SUM(L139)</f>
        <v>250000</v>
      </c>
      <c r="M138" s="4">
        <f>SUM(M139)</f>
        <v>190000</v>
      </c>
      <c r="N138" s="47"/>
    </row>
    <row r="139" spans="3:14" ht="25.5">
      <c r="C139" s="44"/>
      <c r="D139" s="44"/>
      <c r="E139" s="40">
        <v>1</v>
      </c>
      <c r="F139" s="41" t="s">
        <v>86</v>
      </c>
      <c r="G139" s="42">
        <v>60000</v>
      </c>
      <c r="H139" s="42">
        <v>60000</v>
      </c>
      <c r="I139" s="42"/>
      <c r="J139" s="44"/>
      <c r="K139" s="44"/>
      <c r="L139" s="42">
        <v>250000</v>
      </c>
      <c r="M139" s="42">
        <f>L139-G139</f>
        <v>190000</v>
      </c>
      <c r="N139" s="38" t="s">
        <v>34</v>
      </c>
    </row>
    <row r="140" spans="3:14" ht="25.5">
      <c r="C140" s="44"/>
      <c r="D140" s="44"/>
      <c r="E140" s="40">
        <v>2</v>
      </c>
      <c r="F140" s="41" t="s">
        <v>106</v>
      </c>
      <c r="G140" s="42">
        <v>250000</v>
      </c>
      <c r="H140" s="42">
        <v>250000</v>
      </c>
      <c r="I140" s="42"/>
      <c r="J140" s="44"/>
      <c r="K140" s="44"/>
      <c r="L140" s="42"/>
      <c r="M140" s="42"/>
      <c r="N140" s="38" t="s">
        <v>34</v>
      </c>
    </row>
    <row r="141" spans="3:14" ht="12.75">
      <c r="C141" s="36"/>
      <c r="D141" s="36"/>
      <c r="E141" s="36"/>
      <c r="F141" s="79" t="s">
        <v>99</v>
      </c>
      <c r="G141" s="42">
        <f>SUM(G138,G134)</f>
        <v>330000</v>
      </c>
      <c r="H141" s="42">
        <f>SUM(H138,H134)</f>
        <v>330000</v>
      </c>
      <c r="I141" s="78"/>
      <c r="J141" s="36"/>
      <c r="K141" s="36"/>
      <c r="L141" s="36"/>
      <c r="M141" s="36"/>
      <c r="N141" s="36"/>
    </row>
    <row r="142" spans="3:14" ht="12.75">
      <c r="C142" s="104" t="s">
        <v>109</v>
      </c>
      <c r="D142" s="105"/>
      <c r="E142" s="105"/>
      <c r="F142" s="106"/>
      <c r="G142" s="14">
        <f>SUM(G93,G122,G127,G131,G141)</f>
        <v>5410670</v>
      </c>
      <c r="H142" s="14">
        <f>SUM(H93,H122,H127,H131,H141)</f>
        <v>3386090</v>
      </c>
      <c r="I142" s="14">
        <f>SUM(I93,I122,I127,I131,I141)</f>
        <v>1428900</v>
      </c>
      <c r="J142" s="14">
        <f>SUM(J93,J122,J127,J131,J141)</f>
        <v>595680</v>
      </c>
      <c r="K142" s="14">
        <f>SUM(K93,K122,K127,K131,K141)</f>
        <v>0</v>
      </c>
      <c r="L142" s="14" t="e">
        <f>SUM(#REF!,L122,L93)</f>
        <v>#REF!</v>
      </c>
      <c r="M142" s="14" t="e">
        <f>SUM(#REF!,M122,M93)</f>
        <v>#REF!</v>
      </c>
      <c r="N142" s="45"/>
    </row>
    <row r="143" spans="3:12" ht="12.75">
      <c r="C143" s="24" t="s">
        <v>74</v>
      </c>
      <c r="D143" s="24"/>
      <c r="E143" s="24"/>
      <c r="F143" s="30"/>
      <c r="G143" s="24"/>
      <c r="H143" s="24"/>
      <c r="L143" s="116"/>
    </row>
    <row r="144" spans="3:12" ht="12.75">
      <c r="C144" s="24" t="s">
        <v>75</v>
      </c>
      <c r="D144" s="24"/>
      <c r="E144" s="24"/>
      <c r="F144" s="30"/>
      <c r="G144" s="24"/>
      <c r="H144" s="24"/>
      <c r="L144" s="116"/>
    </row>
    <row r="145" spans="3:8" ht="12.75">
      <c r="C145" s="24" t="s">
        <v>76</v>
      </c>
      <c r="D145" s="24"/>
      <c r="E145" s="24"/>
      <c r="F145" s="30"/>
      <c r="G145" s="24"/>
      <c r="H145" s="24"/>
    </row>
    <row r="146" ht="12.75">
      <c r="H146" s="3"/>
    </row>
    <row r="148" spans="8:9" ht="12.75">
      <c r="H148" s="3"/>
      <c r="I148" s="3"/>
    </row>
    <row r="150" spans="9:10" ht="12.75">
      <c r="I150" s="3" t="s">
        <v>134</v>
      </c>
      <c r="J150" s="3">
        <f>SUM(H142,I142,J142)</f>
        <v>5410670</v>
      </c>
    </row>
    <row r="151" ht="12.75">
      <c r="G151" s="3"/>
    </row>
    <row r="161" ht="12.75">
      <c r="I161" s="3"/>
    </row>
  </sheetData>
  <sheetProtection/>
  <mergeCells count="18">
    <mergeCell ref="L143:L144"/>
    <mergeCell ref="F3:F7"/>
    <mergeCell ref="N3:N7"/>
    <mergeCell ref="H4:K4"/>
    <mergeCell ref="G3:K3"/>
    <mergeCell ref="I5:I7"/>
    <mergeCell ref="J5:J7"/>
    <mergeCell ref="K5:K7"/>
    <mergeCell ref="L3:L7"/>
    <mergeCell ref="M3:M7"/>
    <mergeCell ref="C142:F142"/>
    <mergeCell ref="C3:C7"/>
    <mergeCell ref="D3:D7"/>
    <mergeCell ref="E3:E7"/>
    <mergeCell ref="H5:H7"/>
    <mergeCell ref="C93:F93"/>
    <mergeCell ref="C122:F122"/>
    <mergeCell ref="G4:G7"/>
  </mergeCells>
  <printOptions/>
  <pageMargins left="0.07874015748031496" right="0.4724409448818898" top="0.984251968503937" bottom="0.984251968503937" header="0.5118110236220472" footer="0.5118110236220472"/>
  <pageSetup firstPageNumber="7" useFirstPageNumber="1" fitToHeight="4" horizontalDpi="600" verticalDpi="600" orientation="landscape" paperSize="9" scale="90" r:id="rId1"/>
  <headerFooter alignWithMargins="0">
    <oddFooter>&amp;CStrona &amp;P</oddFooter>
  </headerFooter>
  <rowBreaks count="2" manualBreakCount="2">
    <brk id="32" max="13" man="1"/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2008-11-26T10:19:02Z</cp:lastPrinted>
  <dcterms:created xsi:type="dcterms:W3CDTF">2007-11-16T12:08:36Z</dcterms:created>
  <dcterms:modified xsi:type="dcterms:W3CDTF">2008-12-08T09:44:25Z</dcterms:modified>
  <cp:category/>
  <cp:version/>
  <cp:contentType/>
  <cp:contentStatus/>
</cp:coreProperties>
</file>