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Area" localSheetId="0">'Załącznik inwestycyjny'!$A$1:$M$117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<sst xmlns="http://schemas.openxmlformats.org/spreadsheetml/2006/main" count="164" uniqueCount="105">
  <si>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</si>
  <si>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</si>
  <si>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</si>
  <si>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</si>
  <si>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</si>
  <si>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</si>
  <si>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</si>
  <si>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</si>
  <si>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</si>
  <si>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</si>
  <si>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</si>
  <si>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</si>
  <si>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</si>
  <si>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</si>
  <si>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</si>
  <si>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</si>
  <si>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</si>
  <si>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</si>
  <si>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</si>
  <si>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</si>
  <si>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</si>
  <si>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</si>
  <si>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</si>
  <si>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</si>
  <si>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</si>
  <si>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</si>
  <si>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</si>
  <si>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</si>
  <si>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</si>
  <si>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</si>
  <si>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</si>
  <si>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</si>
  <si>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</si>
  <si>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</si>
  <si>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</si>
  <si>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</si>
  <si>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</si>
  <si>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</si>
  <si>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</si>
  <si>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</si>
  <si>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</si>
  <si>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</si>
  <si>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</si>
  <si>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</si>
  <si>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</si>
  <si>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</si>
  <si>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</si>
  <si>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</si>
  <si>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</si>
  <si>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</si>
  <si>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</si>
  <si>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</si>
  <si>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</si>
  <si>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</si>
  <si>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</si>
  <si>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</si>
  <si>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</si>
  <si>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</si>
  <si>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</si>
  <si>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</si>
  <si>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</si>
  <si>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</si>
  <si>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</si>
  <si>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</si>
  <si>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</si>
  <si>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</si>
  <si>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</si>
  <si>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</si>
  <si>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</si>
  <si>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</si>
  <si>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</si>
  <si>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</si>
  <si>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</si>
  <si>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</si>
  <si>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</si>
  <si>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</si>
  <si>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</si>
  <si>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</si>
  <si>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</si>
  <si>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</si>
  <si>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</si>
  <si>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</si>
  <si>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</si>
  <si>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</si>
  <si>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</si>
  <si>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Sieć komunikacyjna w "starej" części miasta Białobrzegi gm.Białobrzegi</t>
  </si>
  <si>
    <t>Gospodarka wodno-ściekowa w mieście Białobrzegi gm.Białobrzegi</t>
  </si>
  <si>
    <t>Drogi publiczne powiatowe</t>
  </si>
  <si>
    <t>Dotacja celowa na pomoc finansową udzielaną między jednostkami samorządu terytorialnego na dofinansowanie własnych zadań inwestycyjnych i zakupów inwestycyjnych</t>
  </si>
  <si>
    <t>Przebudowa chodnika ul.Rzemieślnicza w Białobrzegach</t>
  </si>
  <si>
    <t>Budowa chodnika ul.Kościelna w Białobrzegach</t>
  </si>
  <si>
    <t>75404</t>
  </si>
  <si>
    <t>Komendy wojewódzkie Policji</t>
  </si>
  <si>
    <t xml:space="preserve">Wpłaty jednostek na fundusz celowy na finansowanie i dofinansowanie zadań inwestycyjnych
</t>
  </si>
  <si>
    <t xml:space="preserve">Przebudowa drogi powiatowej nr 1126 W Białobrzegi-Bobrek 
             w miejscowości Brzeska Wola
</t>
  </si>
  <si>
    <t>Dofinansowanie zakupu pojazdów służbowych dla Komendy Powiatowej Policji w Białobrzegach</t>
  </si>
  <si>
    <t>Modernizacja drogi gminnej nr 110113W Brzeźce-Folwark-Szczytym gm.Białobrzegi na odcinku Szczyty-Kolonia Szczyty</t>
  </si>
  <si>
    <t xml:space="preserve"> </t>
  </si>
  <si>
    <t xml:space="preserve">Zakup ciągnika </t>
  </si>
  <si>
    <t>Zakup przyczepy ciągnikowej</t>
  </si>
  <si>
    <t>Zakup równiarki</t>
  </si>
  <si>
    <t>Zakup zamiatarki</t>
  </si>
  <si>
    <t xml:space="preserve">Domy i ośrodki kultury,świetlice i kluby </t>
  </si>
  <si>
    <t>Termomodernizacja budynku Miejsko-Gminnego Ośrodka Kultury</t>
  </si>
  <si>
    <t>Załącznik nr 2 do Uchwały nr XXXVIII/260/09 z dnia 27 listopada 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</si>
</sst>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view="pageBreakPreview" zoomScaleSheetLayoutView="100" zoomScalePageLayoutView="0" workbookViewId="0" topLeftCell="A1">
      <selection activeCell="E3" sqref="E3:E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5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7" t="s">
        <v>51</v>
      </c>
    </row>
    <row r="2" spans="7:12" ht="15.75" customHeight="1">
      <c r="G2" s="91" t="s">
        <v>104</v>
      </c>
      <c r="I2" s="9"/>
      <c r="J2" s="10"/>
      <c r="K2" s="10"/>
      <c r="L2" s="10"/>
    </row>
    <row r="3" spans="2:15" ht="12.75">
      <c r="B3" s="120" t="s">
        <v>3</v>
      </c>
      <c r="C3" s="120" t="s">
        <v>9</v>
      </c>
      <c r="D3" s="120" t="s">
        <v>0</v>
      </c>
      <c r="E3" s="103" t="s">
        <v>4</v>
      </c>
      <c r="F3" s="109" t="s">
        <v>5</v>
      </c>
      <c r="G3" s="110"/>
      <c r="H3" s="110"/>
      <c r="I3" s="110"/>
      <c r="J3" s="111"/>
      <c r="K3" s="115" t="s">
        <v>24</v>
      </c>
      <c r="L3" s="115" t="s">
        <v>29</v>
      </c>
      <c r="M3" s="106" t="s">
        <v>23</v>
      </c>
      <c r="O3" s="11"/>
    </row>
    <row r="4" spans="2:15" ht="12.75">
      <c r="B4" s="121"/>
      <c r="C4" s="121"/>
      <c r="D4" s="121"/>
      <c r="E4" s="104"/>
      <c r="F4" s="112" t="s">
        <v>52</v>
      </c>
      <c r="G4" s="109" t="s">
        <v>6</v>
      </c>
      <c r="H4" s="110"/>
      <c r="I4" s="110"/>
      <c r="J4" s="111"/>
      <c r="K4" s="116"/>
      <c r="L4" s="116"/>
      <c r="M4" s="107"/>
      <c r="O4" s="11"/>
    </row>
    <row r="5" spans="2:15" ht="12.75">
      <c r="B5" s="121"/>
      <c r="C5" s="121"/>
      <c r="D5" s="121"/>
      <c r="E5" s="104"/>
      <c r="F5" s="113"/>
      <c r="G5" s="112" t="s">
        <v>19</v>
      </c>
      <c r="H5" s="112" t="s">
        <v>20</v>
      </c>
      <c r="I5" s="115" t="s">
        <v>21</v>
      </c>
      <c r="J5" s="115" t="s">
        <v>22</v>
      </c>
      <c r="K5" s="116"/>
      <c r="L5" s="116"/>
      <c r="M5" s="107"/>
      <c r="O5" s="11"/>
    </row>
    <row r="6" spans="2:15" ht="12.75">
      <c r="B6" s="121"/>
      <c r="C6" s="121"/>
      <c r="D6" s="121"/>
      <c r="E6" s="104"/>
      <c r="F6" s="113"/>
      <c r="G6" s="113"/>
      <c r="H6" s="113"/>
      <c r="I6" s="116"/>
      <c r="J6" s="116"/>
      <c r="K6" s="116"/>
      <c r="L6" s="116"/>
      <c r="M6" s="107"/>
      <c r="O6" s="11"/>
    </row>
    <row r="7" spans="2:15" ht="30.75" customHeight="1">
      <c r="B7" s="122"/>
      <c r="C7" s="122"/>
      <c r="D7" s="122"/>
      <c r="E7" s="105"/>
      <c r="F7" s="114"/>
      <c r="G7" s="114"/>
      <c r="H7" s="114"/>
      <c r="I7" s="117"/>
      <c r="J7" s="117"/>
      <c r="K7" s="117"/>
      <c r="L7" s="117"/>
      <c r="M7" s="108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86000</v>
      </c>
      <c r="G9" s="23">
        <f t="shared" si="0"/>
        <v>86000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614000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86000</v>
      </c>
      <c r="G10" s="45">
        <f t="shared" si="0"/>
        <v>86000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614000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86000</v>
      </c>
      <c r="G11" s="29">
        <f t="shared" si="1"/>
        <v>86000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614000</v>
      </c>
      <c r="M11" s="6"/>
    </row>
    <row r="12" spans="2:13" ht="12.75">
      <c r="B12" s="30"/>
      <c r="C12" s="30"/>
      <c r="D12" s="31">
        <v>1</v>
      </c>
      <c r="E12" s="32" t="s">
        <v>25</v>
      </c>
      <c r="F12" s="33">
        <v>46000</v>
      </c>
      <c r="G12" s="33">
        <v>46000</v>
      </c>
      <c r="H12" s="34"/>
      <c r="I12" s="35"/>
      <c r="J12" s="35"/>
      <c r="K12" s="33">
        <v>300000</v>
      </c>
      <c r="L12" s="33">
        <f>K12-F12</f>
        <v>254000</v>
      </c>
      <c r="M12" s="6" t="s">
        <v>73</v>
      </c>
    </row>
    <row r="13" spans="2:13" ht="12.75">
      <c r="B13" s="30"/>
      <c r="C13" s="30"/>
      <c r="D13" s="31">
        <v>2</v>
      </c>
      <c r="E13" s="32" t="s">
        <v>31</v>
      </c>
      <c r="F13" s="33">
        <v>40000</v>
      </c>
      <c r="G13" s="33">
        <v>40000</v>
      </c>
      <c r="H13" s="35"/>
      <c r="I13" s="35"/>
      <c r="J13" s="35"/>
      <c r="K13" s="33">
        <v>400000</v>
      </c>
      <c r="L13" s="33">
        <f>K13-F13</f>
        <v>360000</v>
      </c>
      <c r="M13" s="6" t="s">
        <v>73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SUM(F15,F19,F22)</f>
        <v>6319635</v>
      </c>
      <c r="G14" s="38">
        <f>SUM(G15,G19,G22)</f>
        <v>1454573</v>
      </c>
      <c r="H14" s="38">
        <f>SUM(H15,H22)</f>
        <v>0</v>
      </c>
      <c r="I14" s="38">
        <f>SUM(I15,I22)</f>
        <v>163925</v>
      </c>
      <c r="J14" s="38">
        <f>SUM(J15,J22)</f>
        <v>4701137</v>
      </c>
      <c r="K14" s="38" t="e">
        <f>SUM(K15,#REF!,K22)</f>
        <v>#REF!</v>
      </c>
      <c r="L14" s="38" t="e">
        <f>SUM(L15,#REF!,L22)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>SUM(F16)</f>
        <v>50000</v>
      </c>
      <c r="G15" s="48">
        <f aca="true" t="shared" si="2" ref="G15:L15">SUM(G16)</f>
        <v>50000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SUM(F17:F18)</f>
        <v>50000</v>
      </c>
      <c r="G16" s="40">
        <f>SUM(G17:G18)</f>
        <v>50000</v>
      </c>
      <c r="H16" s="40">
        <f>SUM(H18)</f>
        <v>0</v>
      </c>
      <c r="I16" s="40">
        <f>SUM(I18)</f>
        <v>0</v>
      </c>
      <c r="J16" s="40">
        <f>SUM(J18)</f>
        <v>0</v>
      </c>
      <c r="K16" s="40" t="e">
        <f>SUM(#REF!,K18)</f>
        <v>#REF!</v>
      </c>
      <c r="L16" s="40" t="e">
        <f>SUM(#REF!,L18)</f>
        <v>#REF!</v>
      </c>
      <c r="M16" s="58"/>
    </row>
    <row r="17" spans="2:13" ht="12.75">
      <c r="B17" s="39"/>
      <c r="C17" s="35"/>
      <c r="D17" s="27">
        <v>1</v>
      </c>
      <c r="E17" s="100" t="s">
        <v>90</v>
      </c>
      <c r="F17" s="40">
        <v>20000</v>
      </c>
      <c r="G17" s="40">
        <v>20000</v>
      </c>
      <c r="H17" s="40"/>
      <c r="I17" s="40"/>
      <c r="J17" s="40"/>
      <c r="K17" s="40"/>
      <c r="L17" s="40"/>
      <c r="M17" s="58"/>
    </row>
    <row r="18" spans="2:13" ht="12.75">
      <c r="B18" s="39"/>
      <c r="C18" s="35"/>
      <c r="D18" s="31">
        <v>2</v>
      </c>
      <c r="E18" s="88" t="s">
        <v>89</v>
      </c>
      <c r="F18" s="41">
        <v>30000</v>
      </c>
      <c r="G18" s="41">
        <v>30000</v>
      </c>
      <c r="H18" s="41"/>
      <c r="I18" s="42"/>
      <c r="J18" s="42"/>
      <c r="K18" s="41">
        <v>20000</v>
      </c>
      <c r="L18" s="33">
        <f>K18-F18</f>
        <v>-10000</v>
      </c>
      <c r="M18" s="6" t="s">
        <v>73</v>
      </c>
    </row>
    <row r="19" spans="2:13" ht="12.75">
      <c r="B19" s="39"/>
      <c r="C19" s="27">
        <v>60014</v>
      </c>
      <c r="D19" s="27"/>
      <c r="E19" s="94" t="s">
        <v>87</v>
      </c>
      <c r="F19" s="48">
        <f>SUM(F20)</f>
        <v>27750</v>
      </c>
      <c r="G19" s="48">
        <f>SUM(G20)</f>
        <v>27750</v>
      </c>
      <c r="H19" s="41"/>
      <c r="I19" s="42"/>
      <c r="J19" s="42"/>
      <c r="K19" s="41"/>
      <c r="L19" s="33"/>
      <c r="M19" s="6"/>
    </row>
    <row r="20" spans="2:13" ht="33.75">
      <c r="B20" s="39"/>
      <c r="C20" s="27"/>
      <c r="D20" s="27">
        <v>6300</v>
      </c>
      <c r="E20" s="32" t="s">
        <v>88</v>
      </c>
      <c r="F20" s="40">
        <f>SUM(F21)</f>
        <v>27750</v>
      </c>
      <c r="G20" s="40">
        <f>SUM(G21)</f>
        <v>27750</v>
      </c>
      <c r="H20" s="41"/>
      <c r="I20" s="42"/>
      <c r="J20" s="42"/>
      <c r="K20" s="41"/>
      <c r="L20" s="33"/>
      <c r="M20" s="6"/>
    </row>
    <row r="21" spans="2:13" ht="33.75">
      <c r="B21" s="39"/>
      <c r="C21" s="27"/>
      <c r="D21" s="31">
        <v>1</v>
      </c>
      <c r="E21" s="32" t="s">
        <v>94</v>
      </c>
      <c r="F21" s="41">
        <v>27750</v>
      </c>
      <c r="G21" s="41">
        <v>27750</v>
      </c>
      <c r="H21" s="41"/>
      <c r="I21" s="42"/>
      <c r="J21" s="42"/>
      <c r="K21" s="41"/>
      <c r="L21" s="33"/>
      <c r="M21" s="6"/>
    </row>
    <row r="22" spans="2:13" s="59" customFormat="1" ht="11.25">
      <c r="B22" s="42"/>
      <c r="C22" s="43">
        <v>60016</v>
      </c>
      <c r="D22" s="43"/>
      <c r="E22" s="43" t="s">
        <v>11</v>
      </c>
      <c r="F22" s="45">
        <f>SUM(F23,F34,F36)</f>
        <v>6241885</v>
      </c>
      <c r="G22" s="45">
        <f aca="true" t="shared" si="3" ref="G22:M22">SUM(G23,G34,G36)</f>
        <v>1376823</v>
      </c>
      <c r="H22" s="45">
        <f t="shared" si="3"/>
        <v>0</v>
      </c>
      <c r="I22" s="45">
        <f t="shared" si="3"/>
        <v>163925</v>
      </c>
      <c r="J22" s="45">
        <f t="shared" si="3"/>
        <v>4701137</v>
      </c>
      <c r="K22" s="45">
        <f t="shared" si="3"/>
        <v>1470000</v>
      </c>
      <c r="L22" s="45">
        <f t="shared" si="3"/>
        <v>1076665</v>
      </c>
      <c r="M22" s="45">
        <f t="shared" si="3"/>
        <v>0</v>
      </c>
    </row>
    <row r="23" spans="2:13" ht="12.75">
      <c r="B23" s="35"/>
      <c r="C23" s="43"/>
      <c r="D23" s="27">
        <v>6050</v>
      </c>
      <c r="E23" s="44" t="s">
        <v>18</v>
      </c>
      <c r="F23" s="45">
        <f>SUM(F24:F33)</f>
        <v>840135</v>
      </c>
      <c r="G23" s="45">
        <f>SUM(G24:G33)</f>
        <v>676210</v>
      </c>
      <c r="H23" s="45">
        <f>SUM(H24:H31)</f>
        <v>0</v>
      </c>
      <c r="I23" s="45">
        <f>SUM(I24:I33)</f>
        <v>163925</v>
      </c>
      <c r="J23" s="45">
        <f>SUM(J24:J31)</f>
        <v>0</v>
      </c>
      <c r="K23" s="45">
        <f>SUM(K24:K28)</f>
        <v>1470000</v>
      </c>
      <c r="L23" s="45">
        <f>SUM(L24:L28)</f>
        <v>1076665</v>
      </c>
      <c r="M23" s="6"/>
    </row>
    <row r="24" spans="2:13" ht="12.75">
      <c r="B24" s="35"/>
      <c r="C24" s="43"/>
      <c r="D24" s="44">
        <v>1</v>
      </c>
      <c r="E24" s="32" t="s">
        <v>56</v>
      </c>
      <c r="F24" s="52">
        <f>G24</f>
        <v>110335</v>
      </c>
      <c r="G24" s="52">
        <f>100000+10335</f>
        <v>110335</v>
      </c>
      <c r="H24" s="45"/>
      <c r="I24" s="45"/>
      <c r="J24" s="35"/>
      <c r="K24" s="33">
        <v>1000000</v>
      </c>
      <c r="L24" s="33">
        <f>K24-F24</f>
        <v>889665</v>
      </c>
      <c r="M24" s="6" t="s">
        <v>73</v>
      </c>
    </row>
    <row r="25" spans="2:13" ht="12.75">
      <c r="B25" s="35"/>
      <c r="C25" s="43"/>
      <c r="D25" s="44">
        <v>2</v>
      </c>
      <c r="E25" s="13" t="s">
        <v>33</v>
      </c>
      <c r="F25" s="33">
        <v>5300</v>
      </c>
      <c r="G25" s="33">
        <v>5300</v>
      </c>
      <c r="H25" s="45"/>
      <c r="I25" s="45"/>
      <c r="J25" s="35"/>
      <c r="K25" s="33">
        <v>70000</v>
      </c>
      <c r="L25" s="33">
        <f>K25-F25</f>
        <v>64700</v>
      </c>
      <c r="M25" s="6" t="s">
        <v>73</v>
      </c>
    </row>
    <row r="26" spans="1:13" ht="12.75">
      <c r="A26" s="14"/>
      <c r="B26" s="35"/>
      <c r="C26" s="35"/>
      <c r="D26" s="44">
        <v>4</v>
      </c>
      <c r="E26" s="13" t="s">
        <v>34</v>
      </c>
      <c r="F26" s="33">
        <v>36000</v>
      </c>
      <c r="G26" s="33">
        <v>36000</v>
      </c>
      <c r="H26" s="35"/>
      <c r="I26" s="35"/>
      <c r="J26" s="35"/>
      <c r="K26" s="33">
        <v>100000</v>
      </c>
      <c r="L26" s="33">
        <f>K26-F26</f>
        <v>64000</v>
      </c>
      <c r="M26" s="6" t="s">
        <v>73</v>
      </c>
    </row>
    <row r="27" spans="2:13" ht="12.75">
      <c r="B27" s="35"/>
      <c r="C27" s="35"/>
      <c r="D27" s="44">
        <v>5</v>
      </c>
      <c r="E27" s="13" t="s">
        <v>32</v>
      </c>
      <c r="F27" s="33">
        <v>193500</v>
      </c>
      <c r="G27" s="33">
        <v>193500</v>
      </c>
      <c r="H27" s="35"/>
      <c r="I27" s="35"/>
      <c r="J27" s="35"/>
      <c r="K27" s="33">
        <v>50000</v>
      </c>
      <c r="L27" s="33">
        <f>K27-F27</f>
        <v>-143500</v>
      </c>
      <c r="M27" s="6" t="s">
        <v>73</v>
      </c>
    </row>
    <row r="28" spans="2:13" ht="12.75">
      <c r="B28" s="35"/>
      <c r="C28" s="35"/>
      <c r="D28" s="44">
        <v>6</v>
      </c>
      <c r="E28" s="13" t="s">
        <v>53</v>
      </c>
      <c r="F28" s="33">
        <v>48200</v>
      </c>
      <c r="G28" s="33">
        <v>48200</v>
      </c>
      <c r="H28" s="35"/>
      <c r="I28" s="35"/>
      <c r="J28" s="35"/>
      <c r="K28" s="33">
        <v>250000</v>
      </c>
      <c r="L28" s="33">
        <f>K28-F28</f>
        <v>201800</v>
      </c>
      <c r="M28" s="6" t="s">
        <v>73</v>
      </c>
    </row>
    <row r="29" spans="2:13" ht="12.75">
      <c r="B29" s="35"/>
      <c r="C29" s="35"/>
      <c r="D29" s="44">
        <v>7</v>
      </c>
      <c r="E29" s="13" t="s">
        <v>79</v>
      </c>
      <c r="F29" s="33">
        <v>42000</v>
      </c>
      <c r="G29" s="33">
        <v>42000</v>
      </c>
      <c r="H29" s="35"/>
      <c r="I29" s="35"/>
      <c r="J29" s="35"/>
      <c r="K29" s="33"/>
      <c r="L29" s="33"/>
      <c r="M29" s="6" t="s">
        <v>73</v>
      </c>
    </row>
    <row r="30" spans="2:13" ht="12.75">
      <c r="B30" s="35"/>
      <c r="C30" s="35"/>
      <c r="D30" s="44">
        <v>8</v>
      </c>
      <c r="E30" s="13" t="s">
        <v>80</v>
      </c>
      <c r="F30" s="33">
        <v>15100</v>
      </c>
      <c r="G30" s="33">
        <v>15100</v>
      </c>
      <c r="H30" s="35"/>
      <c r="I30" s="35"/>
      <c r="J30" s="35"/>
      <c r="K30" s="33"/>
      <c r="L30" s="33"/>
      <c r="M30" s="6" t="s">
        <v>73</v>
      </c>
    </row>
    <row r="31" spans="2:13" ht="12.75">
      <c r="B31" s="35"/>
      <c r="C31" s="35"/>
      <c r="D31" s="44">
        <v>9</v>
      </c>
      <c r="E31" s="77" t="s">
        <v>70</v>
      </c>
      <c r="F31" s="33">
        <v>55000</v>
      </c>
      <c r="G31" s="33">
        <v>55000</v>
      </c>
      <c r="H31" s="35"/>
      <c r="I31" s="35"/>
      <c r="J31" s="35"/>
      <c r="K31" s="33"/>
      <c r="L31" s="33"/>
      <c r="M31" s="6" t="s">
        <v>73</v>
      </c>
    </row>
    <row r="32" spans="2:13" ht="12.75">
      <c r="B32" s="35"/>
      <c r="C32" s="35"/>
      <c r="D32" s="44">
        <v>10</v>
      </c>
      <c r="E32" s="13" t="s">
        <v>83</v>
      </c>
      <c r="F32" s="33">
        <f>G32+I32</f>
        <v>199800</v>
      </c>
      <c r="G32" s="33">
        <v>100875</v>
      </c>
      <c r="H32" s="35"/>
      <c r="I32" s="35">
        <v>98925</v>
      </c>
      <c r="J32" s="35"/>
      <c r="K32" s="33"/>
      <c r="L32" s="33"/>
      <c r="M32" s="6" t="s">
        <v>73</v>
      </c>
    </row>
    <row r="33" spans="2:13" ht="33.75">
      <c r="B33" s="35"/>
      <c r="C33" s="35"/>
      <c r="D33" s="44">
        <v>11</v>
      </c>
      <c r="E33" s="32" t="s">
        <v>96</v>
      </c>
      <c r="F33" s="33">
        <v>134900</v>
      </c>
      <c r="G33" s="33">
        <v>69900</v>
      </c>
      <c r="H33" s="35"/>
      <c r="I33" s="33">
        <v>65000</v>
      </c>
      <c r="J33" s="35"/>
      <c r="K33" s="33"/>
      <c r="L33" s="33"/>
      <c r="M33" s="6"/>
    </row>
    <row r="34" spans="2:13" ht="12.75">
      <c r="B34" s="35"/>
      <c r="C34" s="35"/>
      <c r="D34" s="44">
        <v>6058</v>
      </c>
      <c r="E34" s="44" t="s">
        <v>18</v>
      </c>
      <c r="F34" s="33">
        <f>F35</f>
        <v>4701137</v>
      </c>
      <c r="G34" s="33">
        <f aca="true" t="shared" si="4" ref="G34:M34">G35</f>
        <v>0</v>
      </c>
      <c r="H34" s="33">
        <f t="shared" si="4"/>
        <v>0</v>
      </c>
      <c r="I34" s="33">
        <f t="shared" si="4"/>
        <v>0</v>
      </c>
      <c r="J34" s="33">
        <f t="shared" si="4"/>
        <v>4701137</v>
      </c>
      <c r="K34" s="33">
        <f t="shared" si="4"/>
        <v>0</v>
      </c>
      <c r="L34" s="33">
        <f t="shared" si="4"/>
        <v>0</v>
      </c>
      <c r="M34" s="33">
        <f t="shared" si="4"/>
        <v>0</v>
      </c>
    </row>
    <row r="35" spans="2:13" ht="22.5">
      <c r="B35" s="35"/>
      <c r="C35" s="35"/>
      <c r="D35" s="44">
        <v>1</v>
      </c>
      <c r="E35" s="32" t="s">
        <v>85</v>
      </c>
      <c r="F35" s="33">
        <v>4701137</v>
      </c>
      <c r="G35" s="33">
        <v>0</v>
      </c>
      <c r="H35" s="35"/>
      <c r="I35" s="33"/>
      <c r="J35" s="35">
        <v>4701137</v>
      </c>
      <c r="K35" s="33"/>
      <c r="L35" s="33"/>
      <c r="M35" s="6"/>
    </row>
    <row r="36" spans="2:13" ht="12.75">
      <c r="B36" s="35"/>
      <c r="C36" s="35"/>
      <c r="D36" s="44">
        <v>6059</v>
      </c>
      <c r="E36" s="44" t="s">
        <v>18</v>
      </c>
      <c r="F36" s="33">
        <f>F37</f>
        <v>700613</v>
      </c>
      <c r="G36" s="33">
        <f aca="true" t="shared" si="5" ref="G36:L36">G37</f>
        <v>700613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6"/>
    </row>
    <row r="37" spans="2:13" ht="22.5">
      <c r="B37" s="35"/>
      <c r="C37" s="35"/>
      <c r="D37" s="44">
        <v>1</v>
      </c>
      <c r="E37" s="32" t="s">
        <v>85</v>
      </c>
      <c r="F37" s="33">
        <v>700613</v>
      </c>
      <c r="G37" s="33">
        <v>700613</v>
      </c>
      <c r="H37" s="35"/>
      <c r="I37" s="33"/>
      <c r="J37" s="35"/>
      <c r="K37" s="33"/>
      <c r="L37" s="33"/>
      <c r="M37" s="6"/>
    </row>
    <row r="38" spans="2:13" s="4" customFormat="1" ht="12.75">
      <c r="B38" s="25">
        <v>700</v>
      </c>
      <c r="C38" s="25"/>
      <c r="D38" s="60"/>
      <c r="E38" s="62" t="s">
        <v>72</v>
      </c>
      <c r="F38" s="26">
        <f>SUM(F39)</f>
        <v>307436</v>
      </c>
      <c r="G38" s="26">
        <f>SUM(G39)</f>
        <v>307436</v>
      </c>
      <c r="H38" s="26">
        <f>SUM(H39)</f>
        <v>0</v>
      </c>
      <c r="I38" s="26">
        <f>SUM(I39)</f>
        <v>0</v>
      </c>
      <c r="J38" s="26">
        <f>SUM(J39)</f>
        <v>0</v>
      </c>
      <c r="K38" s="26"/>
      <c r="L38" s="26"/>
      <c r="M38" s="61"/>
    </row>
    <row r="39" spans="2:13" s="67" customFormat="1" ht="10.5">
      <c r="B39" s="43"/>
      <c r="C39" s="43">
        <v>70005</v>
      </c>
      <c r="D39" s="63"/>
      <c r="E39" s="63" t="s">
        <v>60</v>
      </c>
      <c r="F39" s="45">
        <f>SUM(F40,F43)</f>
        <v>307436</v>
      </c>
      <c r="G39" s="45">
        <f>SUM(G40,G43)</f>
        <v>307436</v>
      </c>
      <c r="H39" s="45">
        <f>SUM(H40,H43)</f>
        <v>0</v>
      </c>
      <c r="I39" s="45">
        <f>SUM(I40,I43)</f>
        <v>0</v>
      </c>
      <c r="J39" s="45">
        <f>SUM(J40,J43)</f>
        <v>0</v>
      </c>
      <c r="K39" s="45"/>
      <c r="L39" s="45"/>
      <c r="M39" s="8"/>
    </row>
    <row r="40" spans="2:13" ht="12.75">
      <c r="B40" s="35"/>
      <c r="C40" s="35"/>
      <c r="D40" s="27">
        <v>6050</v>
      </c>
      <c r="E40" s="44" t="s">
        <v>18</v>
      </c>
      <c r="F40" s="33">
        <f>SUM(F41:F42)</f>
        <v>307436</v>
      </c>
      <c r="G40" s="33">
        <f>SUM(G41:G42)</f>
        <v>307436</v>
      </c>
      <c r="H40" s="35"/>
      <c r="I40" s="35"/>
      <c r="J40" s="35"/>
      <c r="K40" s="33"/>
      <c r="L40" s="33"/>
      <c r="M40" s="6" t="s">
        <v>73</v>
      </c>
    </row>
    <row r="41" spans="2:13" s="74" customFormat="1" ht="12.75">
      <c r="B41" s="42"/>
      <c r="C41" s="42"/>
      <c r="D41" s="76">
        <v>1</v>
      </c>
      <c r="E41" s="73" t="s">
        <v>61</v>
      </c>
      <c r="F41" s="51">
        <v>50000</v>
      </c>
      <c r="G41" s="51">
        <v>50000</v>
      </c>
      <c r="H41" s="42"/>
      <c r="I41" s="42"/>
      <c r="J41" s="42"/>
      <c r="K41" s="51"/>
      <c r="L41" s="51"/>
      <c r="M41" s="6" t="s">
        <v>73</v>
      </c>
    </row>
    <row r="42" spans="2:13" ht="12.75">
      <c r="B42" s="35"/>
      <c r="C42" s="35"/>
      <c r="D42" s="44">
        <v>2</v>
      </c>
      <c r="E42" s="13" t="s">
        <v>62</v>
      </c>
      <c r="F42" s="33">
        <v>257436</v>
      </c>
      <c r="G42" s="33">
        <v>257436</v>
      </c>
      <c r="H42" s="35"/>
      <c r="I42" s="35"/>
      <c r="J42" s="35"/>
      <c r="K42" s="33"/>
      <c r="L42" s="33"/>
      <c r="M42" s="6" t="s">
        <v>73</v>
      </c>
    </row>
    <row r="43" spans="2:13" s="4" customFormat="1" ht="21">
      <c r="B43" s="43"/>
      <c r="C43" s="43"/>
      <c r="D43" s="63">
        <v>6060</v>
      </c>
      <c r="E43" s="63" t="s">
        <v>63</v>
      </c>
      <c r="F43" s="45">
        <f>SUM(F44)</f>
        <v>0</v>
      </c>
      <c r="G43" s="45">
        <f>SUM(G44)</f>
        <v>0</v>
      </c>
      <c r="H43" s="45">
        <f>SUM(H44)</f>
        <v>0</v>
      </c>
      <c r="I43" s="45">
        <f>SUM(I44)</f>
        <v>0</v>
      </c>
      <c r="J43" s="45">
        <f>SUM(J44)</f>
        <v>0</v>
      </c>
      <c r="K43" s="45"/>
      <c r="L43" s="45"/>
      <c r="M43" s="8"/>
    </row>
    <row r="44" spans="2:13" ht="12.75">
      <c r="B44" s="35"/>
      <c r="C44" s="35"/>
      <c r="D44" s="44">
        <v>1</v>
      </c>
      <c r="E44" s="13" t="s">
        <v>64</v>
      </c>
      <c r="F44" s="33">
        <v>0</v>
      </c>
      <c r="G44" s="33">
        <v>0</v>
      </c>
      <c r="H44" s="35"/>
      <c r="I44" s="35"/>
      <c r="J44" s="35"/>
      <c r="K44" s="33"/>
      <c r="L44" s="33"/>
      <c r="M44" s="6" t="s">
        <v>73</v>
      </c>
    </row>
    <row r="45" spans="2:13" s="4" customFormat="1" ht="12.75">
      <c r="B45" s="25">
        <v>750</v>
      </c>
      <c r="C45" s="25"/>
      <c r="D45" s="60"/>
      <c r="E45" s="62" t="s">
        <v>68</v>
      </c>
      <c r="F45" s="26">
        <f>SUM(F46)</f>
        <v>270904</v>
      </c>
      <c r="G45" s="26">
        <f>SUM(G46)</f>
        <v>270904</v>
      </c>
      <c r="H45" s="26">
        <f>SUM(H46)</f>
        <v>0</v>
      </c>
      <c r="I45" s="26">
        <f>SUM(I46)</f>
        <v>0</v>
      </c>
      <c r="J45" s="26">
        <f>SUM(J46)</f>
        <v>0</v>
      </c>
      <c r="K45" s="26"/>
      <c r="L45" s="26"/>
      <c r="M45" s="61"/>
    </row>
    <row r="46" spans="2:13" s="4" customFormat="1" ht="12.75">
      <c r="B46" s="43"/>
      <c r="C46" s="43">
        <v>75023</v>
      </c>
      <c r="D46" s="63"/>
      <c r="E46" s="63" t="s">
        <v>69</v>
      </c>
      <c r="F46" s="45">
        <f>SUM(F47,F50)</f>
        <v>270904</v>
      </c>
      <c r="G46" s="45">
        <f>SUM(G47,G50)</f>
        <v>270904</v>
      </c>
      <c r="H46" s="45">
        <f>SUM(H47:H50)</f>
        <v>0</v>
      </c>
      <c r="I46" s="45">
        <f>SUM(I47:I50)</f>
        <v>0</v>
      </c>
      <c r="J46" s="45">
        <f>SUM(J47:J50)</f>
        <v>0</v>
      </c>
      <c r="K46" s="45"/>
      <c r="L46" s="45"/>
      <c r="M46" s="8"/>
    </row>
    <row r="47" spans="2:13" s="3" customFormat="1" ht="12.75">
      <c r="B47" s="39"/>
      <c r="C47" s="39"/>
      <c r="D47" s="63">
        <v>6050</v>
      </c>
      <c r="E47" s="63" t="s">
        <v>18</v>
      </c>
      <c r="F47" s="56">
        <f>SUM(F48:F49)</f>
        <v>0</v>
      </c>
      <c r="G47" s="56">
        <f>SUM(G48:G49)</f>
        <v>0</v>
      </c>
      <c r="H47" s="39"/>
      <c r="I47" s="39"/>
      <c r="J47" s="39"/>
      <c r="K47" s="56"/>
      <c r="L47" s="56"/>
      <c r="M47" s="90"/>
    </row>
    <row r="48" spans="2:13" s="74" customFormat="1" ht="12.75">
      <c r="B48" s="42"/>
      <c r="C48" s="42"/>
      <c r="D48" s="44">
        <v>1</v>
      </c>
      <c r="E48" s="73" t="s">
        <v>76</v>
      </c>
      <c r="F48" s="51">
        <v>0</v>
      </c>
      <c r="G48" s="51">
        <v>0</v>
      </c>
      <c r="H48" s="42"/>
      <c r="I48" s="42"/>
      <c r="J48" s="42"/>
      <c r="K48" s="51"/>
      <c r="L48" s="51"/>
      <c r="M48" s="6" t="s">
        <v>73</v>
      </c>
    </row>
    <row r="49" spans="2:13" s="74" customFormat="1" ht="12.75">
      <c r="B49" s="42"/>
      <c r="C49" s="42"/>
      <c r="D49" s="44">
        <v>2</v>
      </c>
      <c r="E49" s="73" t="s">
        <v>77</v>
      </c>
      <c r="F49" s="51">
        <v>0</v>
      </c>
      <c r="G49" s="51">
        <v>0</v>
      </c>
      <c r="H49" s="42"/>
      <c r="I49" s="42"/>
      <c r="J49" s="42"/>
      <c r="K49" s="51"/>
      <c r="L49" s="51"/>
      <c r="M49" s="6" t="s">
        <v>73</v>
      </c>
    </row>
    <row r="50" spans="2:13" s="3" customFormat="1" ht="21">
      <c r="B50" s="39"/>
      <c r="C50" s="39"/>
      <c r="D50" s="63">
        <v>6060</v>
      </c>
      <c r="E50" s="63" t="s">
        <v>63</v>
      </c>
      <c r="F50" s="56">
        <f>SUM(F51:F56)</f>
        <v>270904</v>
      </c>
      <c r="G50" s="56">
        <f>SUM(G51:G56)</f>
        <v>270904</v>
      </c>
      <c r="H50" s="56">
        <f>SUM(H51:H52)</f>
        <v>0</v>
      </c>
      <c r="I50" s="56">
        <f>SUM(I51:I52)</f>
        <v>0</v>
      </c>
      <c r="J50" s="56">
        <f>SUM(J51:J52)</f>
        <v>0</v>
      </c>
      <c r="K50" s="56"/>
      <c r="L50" s="56"/>
      <c r="M50" s="90"/>
    </row>
    <row r="51" spans="2:13" s="74" customFormat="1" ht="12.75">
      <c r="B51" s="42"/>
      <c r="C51" s="42"/>
      <c r="D51" s="44">
        <v>1</v>
      </c>
      <c r="E51" s="89" t="s">
        <v>78</v>
      </c>
      <c r="F51" s="51">
        <v>15000</v>
      </c>
      <c r="G51" s="51">
        <v>15000</v>
      </c>
      <c r="H51" s="51"/>
      <c r="I51" s="51"/>
      <c r="J51" s="51"/>
      <c r="K51" s="51"/>
      <c r="L51" s="51"/>
      <c r="M51" s="6" t="s">
        <v>73</v>
      </c>
    </row>
    <row r="52" spans="2:13" s="74" customFormat="1" ht="12.75">
      <c r="B52" s="42"/>
      <c r="C52" s="42"/>
      <c r="D52" s="44">
        <v>2</v>
      </c>
      <c r="E52" s="89" t="s">
        <v>81</v>
      </c>
      <c r="F52" s="51">
        <f>G52</f>
        <v>48784</v>
      </c>
      <c r="G52" s="51">
        <v>48784</v>
      </c>
      <c r="H52" s="51"/>
      <c r="I52" s="51"/>
      <c r="J52" s="51"/>
      <c r="K52" s="51"/>
      <c r="L52" s="51"/>
      <c r="M52" s="6" t="s">
        <v>73</v>
      </c>
    </row>
    <row r="53" spans="2:13" s="74" customFormat="1" ht="12.75">
      <c r="B53" s="42"/>
      <c r="C53" s="42"/>
      <c r="D53" s="44">
        <v>3</v>
      </c>
      <c r="E53" s="89" t="s">
        <v>98</v>
      </c>
      <c r="F53" s="51">
        <v>75120</v>
      </c>
      <c r="G53" s="51">
        <v>75120</v>
      </c>
      <c r="H53" s="51"/>
      <c r="I53" s="51"/>
      <c r="J53" s="51"/>
      <c r="K53" s="51"/>
      <c r="L53" s="51"/>
      <c r="M53" s="6"/>
    </row>
    <row r="54" spans="2:13" s="74" customFormat="1" ht="12.75">
      <c r="B54" s="42"/>
      <c r="C54" s="42"/>
      <c r="D54" s="44">
        <v>4</v>
      </c>
      <c r="E54" s="89" t="s">
        <v>99</v>
      </c>
      <c r="F54" s="51">
        <v>7000</v>
      </c>
      <c r="G54" s="51">
        <v>7000</v>
      </c>
      <c r="H54" s="51"/>
      <c r="I54" s="51"/>
      <c r="J54" s="51"/>
      <c r="K54" s="51"/>
      <c r="L54" s="51"/>
      <c r="M54" s="6"/>
    </row>
    <row r="55" spans="2:13" s="74" customFormat="1" ht="12.75">
      <c r="B55" s="42"/>
      <c r="C55" s="42"/>
      <c r="D55" s="44">
        <v>5</v>
      </c>
      <c r="E55" s="89" t="s">
        <v>100</v>
      </c>
      <c r="F55" s="51">
        <v>6100</v>
      </c>
      <c r="G55" s="51">
        <v>6100</v>
      </c>
      <c r="H55" s="51"/>
      <c r="I55" s="51"/>
      <c r="J55" s="51"/>
      <c r="K55" s="51"/>
      <c r="L55" s="51"/>
      <c r="M55" s="6"/>
    </row>
    <row r="56" spans="2:13" s="74" customFormat="1" ht="12.75">
      <c r="B56" s="42"/>
      <c r="C56" s="42"/>
      <c r="D56" s="44">
        <v>6</v>
      </c>
      <c r="E56" s="89" t="s">
        <v>101</v>
      </c>
      <c r="F56" s="51">
        <v>118900</v>
      </c>
      <c r="G56" s="51">
        <v>118900</v>
      </c>
      <c r="H56" s="51"/>
      <c r="I56" s="51"/>
      <c r="J56" s="51"/>
      <c r="K56" s="51"/>
      <c r="L56" s="51"/>
      <c r="M56" s="6"/>
    </row>
    <row r="57" spans="2:13" ht="25.5">
      <c r="B57" s="25">
        <v>754</v>
      </c>
      <c r="C57" s="25"/>
      <c r="D57" s="60"/>
      <c r="E57" s="60" t="s">
        <v>36</v>
      </c>
      <c r="F57" s="26">
        <f>SUM(F58,F61)</f>
        <v>56500</v>
      </c>
      <c r="G57" s="26">
        <f>SUM(G58,G61)</f>
        <v>56500</v>
      </c>
      <c r="H57" s="26">
        <f>SUM(H61)</f>
        <v>0</v>
      </c>
      <c r="I57" s="26">
        <f>SUM(I61)</f>
        <v>0</v>
      </c>
      <c r="J57" s="26">
        <f>SUM(J61)</f>
        <v>0</v>
      </c>
      <c r="K57" s="26"/>
      <c r="L57" s="26"/>
      <c r="M57" s="61"/>
    </row>
    <row r="58" spans="2:13" ht="12.75">
      <c r="B58" s="25"/>
      <c r="C58" s="97" t="s">
        <v>91</v>
      </c>
      <c r="D58" s="98"/>
      <c r="E58" s="44" t="s">
        <v>92</v>
      </c>
      <c r="F58" s="45">
        <f>SUM(F59)</f>
        <v>7000</v>
      </c>
      <c r="G58" s="45">
        <f aca="true" t="shared" si="6" ref="G58:J62">SUM(G59)</f>
        <v>7000</v>
      </c>
      <c r="H58" s="26"/>
      <c r="I58" s="26"/>
      <c r="J58" s="26"/>
      <c r="K58" s="26"/>
      <c r="L58" s="26"/>
      <c r="M58" s="61"/>
    </row>
    <row r="59" spans="2:13" ht="33.75">
      <c r="B59" s="25"/>
      <c r="C59" s="95"/>
      <c r="D59" s="27">
        <v>6170</v>
      </c>
      <c r="E59" s="32" t="s">
        <v>93</v>
      </c>
      <c r="F59" s="45">
        <f>SUM(F60)</f>
        <v>7000</v>
      </c>
      <c r="G59" s="45">
        <f t="shared" si="6"/>
        <v>7000</v>
      </c>
      <c r="H59" s="26"/>
      <c r="I59" s="26"/>
      <c r="J59" s="26"/>
      <c r="K59" s="26"/>
      <c r="L59" s="26"/>
      <c r="M59" s="61"/>
    </row>
    <row r="60" spans="2:13" ht="22.5">
      <c r="B60" s="25"/>
      <c r="C60" s="95"/>
      <c r="D60" s="27">
        <v>1</v>
      </c>
      <c r="E60" s="96" t="s">
        <v>95</v>
      </c>
      <c r="F60" s="99">
        <v>7000</v>
      </c>
      <c r="G60" s="99">
        <v>7000</v>
      </c>
      <c r="H60" s="26"/>
      <c r="I60" s="26"/>
      <c r="J60" s="26"/>
      <c r="K60" s="26"/>
      <c r="L60" s="26"/>
      <c r="M60" s="61"/>
    </row>
    <row r="61" spans="2:13" s="59" customFormat="1" ht="11.25">
      <c r="B61" s="43"/>
      <c r="C61" s="43">
        <v>75495</v>
      </c>
      <c r="D61" s="63"/>
      <c r="E61" s="64" t="s">
        <v>28</v>
      </c>
      <c r="F61" s="45">
        <f>SUM(F62)</f>
        <v>49500</v>
      </c>
      <c r="G61" s="45">
        <f t="shared" si="6"/>
        <v>49500</v>
      </c>
      <c r="H61" s="45">
        <f t="shared" si="6"/>
        <v>0</v>
      </c>
      <c r="I61" s="45">
        <f t="shared" si="6"/>
        <v>0</v>
      </c>
      <c r="J61" s="45">
        <f t="shared" si="6"/>
        <v>0</v>
      </c>
      <c r="K61" s="51"/>
      <c r="L61" s="51"/>
      <c r="M61" s="65"/>
    </row>
    <row r="62" spans="2:13" s="4" customFormat="1" ht="12.75">
      <c r="B62" s="43"/>
      <c r="C62" s="43"/>
      <c r="D62" s="63">
        <v>6050</v>
      </c>
      <c r="E62" s="63" t="s">
        <v>18</v>
      </c>
      <c r="F62" s="45">
        <f>SUM(F63)</f>
        <v>49500</v>
      </c>
      <c r="G62" s="45">
        <f t="shared" si="6"/>
        <v>49500</v>
      </c>
      <c r="H62" s="45">
        <f t="shared" si="6"/>
        <v>0</v>
      </c>
      <c r="I62" s="45">
        <f t="shared" si="6"/>
        <v>0</v>
      </c>
      <c r="J62" s="45">
        <f t="shared" si="6"/>
        <v>0</v>
      </c>
      <c r="K62" s="45"/>
      <c r="L62" s="45"/>
      <c r="M62" s="8"/>
    </row>
    <row r="63" spans="2:13" ht="12.75">
      <c r="B63" s="35"/>
      <c r="C63" s="35"/>
      <c r="D63" s="44">
        <v>1</v>
      </c>
      <c r="E63" s="13" t="s">
        <v>35</v>
      </c>
      <c r="F63" s="33">
        <f>G63</f>
        <v>49500</v>
      </c>
      <c r="G63" s="33">
        <v>49500</v>
      </c>
      <c r="H63" s="35"/>
      <c r="I63" s="35"/>
      <c r="J63" s="35"/>
      <c r="K63" s="33"/>
      <c r="L63" s="33"/>
      <c r="M63" s="6" t="s">
        <v>73</v>
      </c>
    </row>
    <row r="64" spans="2:13" ht="12.75">
      <c r="B64" s="25">
        <v>801</v>
      </c>
      <c r="C64" s="25"/>
      <c r="D64" s="60"/>
      <c r="E64" s="62" t="s">
        <v>37</v>
      </c>
      <c r="F64" s="26">
        <f>SUM(F65,F68,F72)</f>
        <v>934700</v>
      </c>
      <c r="G64" s="26">
        <f aca="true" t="shared" si="7" ref="G64:L64">SUM(G65,G68,G72)</f>
        <v>370300</v>
      </c>
      <c r="H64" s="26">
        <f t="shared" si="7"/>
        <v>564400</v>
      </c>
      <c r="I64" s="26">
        <f t="shared" si="7"/>
        <v>0</v>
      </c>
      <c r="J64" s="26">
        <f t="shared" si="7"/>
        <v>0</v>
      </c>
      <c r="K64" s="26">
        <f t="shared" si="7"/>
        <v>0</v>
      </c>
      <c r="L64" s="26">
        <f t="shared" si="7"/>
        <v>0</v>
      </c>
      <c r="M64" s="61"/>
    </row>
    <row r="65" spans="2:13" s="59" customFormat="1" ht="11.25">
      <c r="B65" s="42"/>
      <c r="C65" s="43">
        <v>80101</v>
      </c>
      <c r="D65" s="63"/>
      <c r="E65" s="64" t="s">
        <v>38</v>
      </c>
      <c r="F65" s="45">
        <f>SUM(F66)</f>
        <v>100000</v>
      </c>
      <c r="G65" s="45">
        <f>SUM(G66)</f>
        <v>100000</v>
      </c>
      <c r="H65" s="45">
        <f>SUM(H66)</f>
        <v>0</v>
      </c>
      <c r="I65" s="45">
        <f>SUM(I66)</f>
        <v>0</v>
      </c>
      <c r="J65" s="45">
        <f>SUM(J66)</f>
        <v>0</v>
      </c>
      <c r="K65" s="51"/>
      <c r="L65" s="51"/>
      <c r="M65" s="65"/>
    </row>
    <row r="66" spans="2:13" s="4" customFormat="1" ht="12.75">
      <c r="B66" s="43"/>
      <c r="C66" s="43"/>
      <c r="D66" s="63">
        <v>6050</v>
      </c>
      <c r="E66" s="63" t="s">
        <v>18</v>
      </c>
      <c r="F66" s="45">
        <f>SUM(F67:F67)</f>
        <v>100000</v>
      </c>
      <c r="G66" s="45">
        <f>SUM(G67:G67)</f>
        <v>100000</v>
      </c>
      <c r="H66" s="45">
        <f>SUM(H67:H67)</f>
        <v>0</v>
      </c>
      <c r="I66" s="45">
        <f>SUM(I67:I67)</f>
        <v>0</v>
      </c>
      <c r="J66" s="45">
        <f>SUM(J67:J67)</f>
        <v>0</v>
      </c>
      <c r="K66" s="45"/>
      <c r="L66" s="45"/>
      <c r="M66" s="8"/>
    </row>
    <row r="67" spans="2:13" ht="12.75">
      <c r="B67" s="35"/>
      <c r="C67" s="35"/>
      <c r="D67" s="44">
        <v>1</v>
      </c>
      <c r="E67" s="13" t="s">
        <v>39</v>
      </c>
      <c r="F67" s="33">
        <v>100000</v>
      </c>
      <c r="G67" s="33">
        <v>100000</v>
      </c>
      <c r="H67" s="35"/>
      <c r="I67" s="35"/>
      <c r="J67" s="35"/>
      <c r="K67" s="33"/>
      <c r="L67" s="33"/>
      <c r="M67" s="6" t="s">
        <v>73</v>
      </c>
    </row>
    <row r="68" spans="2:13" s="4" customFormat="1" ht="12.75">
      <c r="B68" s="43"/>
      <c r="C68" s="43">
        <v>80110</v>
      </c>
      <c r="D68" s="63"/>
      <c r="E68" s="64" t="s">
        <v>65</v>
      </c>
      <c r="F68" s="45">
        <f>SUM(F69)</f>
        <v>834400</v>
      </c>
      <c r="G68" s="45">
        <f>SUM(G69)</f>
        <v>270000</v>
      </c>
      <c r="H68" s="45">
        <f>SUM(H69)</f>
        <v>564400</v>
      </c>
      <c r="I68" s="45">
        <f>SUM(I69)</f>
        <v>0</v>
      </c>
      <c r="J68" s="45">
        <f>SUM(J69)</f>
        <v>0</v>
      </c>
      <c r="K68" s="45"/>
      <c r="L68" s="45"/>
      <c r="M68" s="8"/>
    </row>
    <row r="69" spans="2:13" s="4" customFormat="1" ht="12.75">
      <c r="B69" s="43"/>
      <c r="C69" s="43"/>
      <c r="D69" s="63">
        <v>6050</v>
      </c>
      <c r="E69" s="63" t="s">
        <v>18</v>
      </c>
      <c r="F69" s="45">
        <f>SUM(F70:F71)</f>
        <v>834400</v>
      </c>
      <c r="G69" s="45">
        <f>SUM(G70:G71)</f>
        <v>270000</v>
      </c>
      <c r="H69" s="45">
        <f>SUM(H70:H71)</f>
        <v>564400</v>
      </c>
      <c r="I69" s="45">
        <f>SUM(I70:I71)</f>
        <v>0</v>
      </c>
      <c r="J69" s="45">
        <f>SUM(J70:J71)</f>
        <v>0</v>
      </c>
      <c r="K69" s="45"/>
      <c r="L69" s="45"/>
      <c r="M69" s="8"/>
    </row>
    <row r="70" spans="2:13" s="74" customFormat="1" ht="12.75">
      <c r="B70" s="42"/>
      <c r="C70" s="42"/>
      <c r="D70" s="63">
        <v>1</v>
      </c>
      <c r="E70" s="75" t="s">
        <v>66</v>
      </c>
      <c r="F70" s="51">
        <v>90000</v>
      </c>
      <c r="G70" s="51">
        <v>90000</v>
      </c>
      <c r="H70" s="51"/>
      <c r="I70" s="51"/>
      <c r="J70" s="51"/>
      <c r="K70" s="51"/>
      <c r="L70" s="51"/>
      <c r="M70" s="6" t="s">
        <v>75</v>
      </c>
    </row>
    <row r="71" spans="2:13" s="74" customFormat="1" ht="12.75">
      <c r="B71" s="42"/>
      <c r="C71" s="42"/>
      <c r="D71" s="63">
        <v>2</v>
      </c>
      <c r="E71" s="75" t="s">
        <v>42</v>
      </c>
      <c r="F71" s="51">
        <v>744400</v>
      </c>
      <c r="G71" s="51">
        <v>180000</v>
      </c>
      <c r="H71" s="51">
        <v>564400</v>
      </c>
      <c r="I71" s="51"/>
      <c r="J71" s="51"/>
      <c r="K71" s="51"/>
      <c r="L71" s="51"/>
      <c r="M71" s="6" t="s">
        <v>73</v>
      </c>
    </row>
    <row r="72" spans="2:13" s="3" customFormat="1" ht="12.75">
      <c r="B72" s="39"/>
      <c r="C72" s="39">
        <v>80195</v>
      </c>
      <c r="D72" s="63"/>
      <c r="E72" s="63" t="s">
        <v>28</v>
      </c>
      <c r="F72" s="56">
        <f>SUM(F73)</f>
        <v>300</v>
      </c>
      <c r="G72" s="56">
        <f aca="true" t="shared" si="8" ref="G72:J73">SUM(G73)</f>
        <v>300</v>
      </c>
      <c r="H72" s="56">
        <f t="shared" si="8"/>
        <v>0</v>
      </c>
      <c r="I72" s="56">
        <f t="shared" si="8"/>
        <v>0</v>
      </c>
      <c r="J72" s="56">
        <f t="shared" si="8"/>
        <v>0</v>
      </c>
      <c r="K72" s="56"/>
      <c r="L72" s="56"/>
      <c r="M72" s="7"/>
    </row>
    <row r="73" spans="2:13" s="4" customFormat="1" ht="12.75">
      <c r="B73" s="43"/>
      <c r="C73" s="43"/>
      <c r="D73" s="63">
        <v>6050</v>
      </c>
      <c r="E73" s="63" t="s">
        <v>18</v>
      </c>
      <c r="F73" s="45">
        <f>SUM(F74)</f>
        <v>300</v>
      </c>
      <c r="G73" s="45">
        <f t="shared" si="8"/>
        <v>300</v>
      </c>
      <c r="H73" s="45">
        <f t="shared" si="8"/>
        <v>0</v>
      </c>
      <c r="I73" s="45">
        <f t="shared" si="8"/>
        <v>0</v>
      </c>
      <c r="J73" s="45">
        <f t="shared" si="8"/>
        <v>0</v>
      </c>
      <c r="K73" s="45"/>
      <c r="L73" s="45"/>
      <c r="M73" s="8"/>
    </row>
    <row r="74" spans="2:13" s="74" customFormat="1" ht="12.75">
      <c r="B74" s="42"/>
      <c r="C74" s="42"/>
      <c r="D74" s="44">
        <v>1</v>
      </c>
      <c r="E74" s="13" t="s">
        <v>67</v>
      </c>
      <c r="F74" s="33">
        <v>300</v>
      </c>
      <c r="G74" s="33">
        <v>300</v>
      </c>
      <c r="H74" s="42"/>
      <c r="I74" s="42"/>
      <c r="J74" s="42"/>
      <c r="K74" s="51"/>
      <c r="L74" s="51"/>
      <c r="M74" s="6" t="s">
        <v>82</v>
      </c>
    </row>
    <row r="75" spans="2:13" s="4" customFormat="1" ht="15.75" customHeight="1">
      <c r="B75" s="25">
        <v>851</v>
      </c>
      <c r="C75" s="25"/>
      <c r="D75" s="60"/>
      <c r="E75" s="62" t="s">
        <v>57</v>
      </c>
      <c r="F75" s="26">
        <f>SUM(F76,F79)</f>
        <v>60000</v>
      </c>
      <c r="G75" s="26">
        <f>SUM(G76,G79)</f>
        <v>60000</v>
      </c>
      <c r="H75" s="26">
        <f>SUM(H76,H79)</f>
        <v>0</v>
      </c>
      <c r="I75" s="26">
        <f>SUM(I76,I79)</f>
        <v>0</v>
      </c>
      <c r="J75" s="26">
        <f>SUM(J76,J79)</f>
        <v>0</v>
      </c>
      <c r="K75" s="26"/>
      <c r="L75" s="26"/>
      <c r="M75" s="61"/>
    </row>
    <row r="76" spans="2:13" s="67" customFormat="1" ht="10.5">
      <c r="B76" s="43"/>
      <c r="C76" s="43">
        <v>85154</v>
      </c>
      <c r="D76" s="63"/>
      <c r="E76" s="64" t="s">
        <v>58</v>
      </c>
      <c r="F76" s="45">
        <f>SUM(F77)</f>
        <v>40000</v>
      </c>
      <c r="G76" s="45">
        <f aca="true" t="shared" si="9" ref="G76:J77">SUM(G77)</f>
        <v>40000</v>
      </c>
      <c r="H76" s="45">
        <f t="shared" si="9"/>
        <v>0</v>
      </c>
      <c r="I76" s="45">
        <f t="shared" si="9"/>
        <v>0</v>
      </c>
      <c r="J76" s="45">
        <f t="shared" si="9"/>
        <v>0</v>
      </c>
      <c r="K76" s="45"/>
      <c r="L76" s="45"/>
      <c r="M76" s="8"/>
    </row>
    <row r="77" spans="2:13" s="4" customFormat="1" ht="12.75">
      <c r="B77" s="43"/>
      <c r="C77" s="43"/>
      <c r="D77" s="63">
        <v>6050</v>
      </c>
      <c r="E77" s="63" t="s">
        <v>18</v>
      </c>
      <c r="F77" s="45">
        <f>SUM(F78)</f>
        <v>40000</v>
      </c>
      <c r="G77" s="45">
        <f t="shared" si="9"/>
        <v>40000</v>
      </c>
      <c r="H77" s="45">
        <f t="shared" si="9"/>
        <v>0</v>
      </c>
      <c r="I77" s="45">
        <f t="shared" si="9"/>
        <v>0</v>
      </c>
      <c r="J77" s="45">
        <f t="shared" si="9"/>
        <v>0</v>
      </c>
      <c r="K77" s="45"/>
      <c r="L77" s="45"/>
      <c r="M77" s="8"/>
    </row>
    <row r="78" spans="2:13" ht="12.75">
      <c r="B78" s="35"/>
      <c r="C78" s="35"/>
      <c r="D78" s="44">
        <v>1</v>
      </c>
      <c r="E78" s="78" t="s">
        <v>71</v>
      </c>
      <c r="F78" s="33">
        <v>40000</v>
      </c>
      <c r="G78" s="33">
        <v>40000</v>
      </c>
      <c r="H78" s="35"/>
      <c r="I78" s="35"/>
      <c r="J78" s="35"/>
      <c r="K78" s="33"/>
      <c r="L78" s="33"/>
      <c r="M78" s="6" t="s">
        <v>73</v>
      </c>
    </row>
    <row r="79" spans="2:13" s="4" customFormat="1" ht="12.75">
      <c r="B79" s="43"/>
      <c r="C79" s="43">
        <v>85195</v>
      </c>
      <c r="D79" s="63"/>
      <c r="E79" s="64" t="s">
        <v>28</v>
      </c>
      <c r="F79" s="45">
        <f>SUM(F80)</f>
        <v>20000</v>
      </c>
      <c r="G79" s="45">
        <f>SUM(G80)</f>
        <v>20000</v>
      </c>
      <c r="H79" s="45">
        <f>SUM(H80)</f>
        <v>0</v>
      </c>
      <c r="I79" s="45">
        <f>SUM(I80)</f>
        <v>0</v>
      </c>
      <c r="J79" s="45">
        <f>SUM(J80)</f>
        <v>0</v>
      </c>
      <c r="K79" s="45"/>
      <c r="L79" s="45"/>
      <c r="M79" s="8"/>
    </row>
    <row r="80" spans="2:13" ht="45">
      <c r="B80" s="35"/>
      <c r="C80" s="35"/>
      <c r="D80" s="44">
        <v>6220</v>
      </c>
      <c r="E80" s="73" t="s">
        <v>59</v>
      </c>
      <c r="F80" s="33">
        <v>20000</v>
      </c>
      <c r="G80" s="33">
        <v>20000</v>
      </c>
      <c r="H80" s="35"/>
      <c r="I80" s="35"/>
      <c r="J80" s="35"/>
      <c r="K80" s="33"/>
      <c r="L80" s="33"/>
      <c r="M80" s="6" t="s">
        <v>74</v>
      </c>
    </row>
    <row r="81" spans="2:14" ht="12.75">
      <c r="B81" s="21">
        <v>900</v>
      </c>
      <c r="C81" s="21"/>
      <c r="D81" s="21"/>
      <c r="E81" s="46" t="s">
        <v>13</v>
      </c>
      <c r="F81" s="23">
        <f aca="true" t="shared" si="10" ref="F81:L81">SUM(F82,F91,F94,F98)</f>
        <v>8975603</v>
      </c>
      <c r="G81" s="23">
        <f t="shared" si="10"/>
        <v>1816033</v>
      </c>
      <c r="H81" s="23">
        <f t="shared" si="10"/>
        <v>0</v>
      </c>
      <c r="I81" s="23">
        <f t="shared" si="10"/>
        <v>0</v>
      </c>
      <c r="J81" s="23">
        <f t="shared" si="10"/>
        <v>7159570</v>
      </c>
      <c r="K81" s="23">
        <f t="shared" si="10"/>
        <v>4145000</v>
      </c>
      <c r="L81" s="23">
        <f t="shared" si="10"/>
        <v>3795000</v>
      </c>
      <c r="M81" s="7"/>
      <c r="N81" s="14"/>
    </row>
    <row r="82" spans="2:14" ht="12.75">
      <c r="B82" s="35"/>
      <c r="C82" s="43">
        <v>90001</v>
      </c>
      <c r="D82" s="43"/>
      <c r="E82" s="47" t="s">
        <v>14</v>
      </c>
      <c r="F82" s="48">
        <f>SUM(F83,F87,F89)</f>
        <v>8690603</v>
      </c>
      <c r="G82" s="48">
        <f>SUM(F83,G87,F89)</f>
        <v>1531033</v>
      </c>
      <c r="H82" s="48">
        <f>SUM(H83)</f>
        <v>0</v>
      </c>
      <c r="I82" s="48">
        <f>SUM(I83)</f>
        <v>0</v>
      </c>
      <c r="J82" s="48">
        <f>SUM(J83)</f>
        <v>7159570</v>
      </c>
      <c r="K82" s="48">
        <f>SUM(K83)</f>
        <v>55000</v>
      </c>
      <c r="L82" s="48">
        <f>SUM(L83)</f>
        <v>-10000</v>
      </c>
      <c r="M82" s="8"/>
      <c r="N82" s="14"/>
    </row>
    <row r="83" spans="2:14" ht="12.75">
      <c r="B83" s="35"/>
      <c r="C83" s="43"/>
      <c r="D83" s="27">
        <v>6050</v>
      </c>
      <c r="E83" s="44" t="s">
        <v>18</v>
      </c>
      <c r="F83" s="48">
        <f>SUM(F84:F86)</f>
        <v>233000</v>
      </c>
      <c r="G83" s="48">
        <f>SUM(G84:G86)</f>
        <v>233000</v>
      </c>
      <c r="H83" s="48">
        <f>SUM(H84:H88)</f>
        <v>0</v>
      </c>
      <c r="I83" s="48">
        <f>SUM(I84:I88)</f>
        <v>0</v>
      </c>
      <c r="J83" s="48">
        <f>SUM(J84:J88)</f>
        <v>7159570</v>
      </c>
      <c r="K83" s="48">
        <f>SUM(K84:K85)</f>
        <v>55000</v>
      </c>
      <c r="L83" s="48">
        <f>SUM(L84:L85)</f>
        <v>-10000</v>
      </c>
      <c r="M83" s="8"/>
      <c r="N83" s="14"/>
    </row>
    <row r="84" spans="2:13" ht="12.75">
      <c r="B84" s="35"/>
      <c r="C84" s="35"/>
      <c r="D84" s="28">
        <v>1</v>
      </c>
      <c r="E84" s="32" t="s">
        <v>40</v>
      </c>
      <c r="F84" s="33">
        <f>G84</f>
        <v>13000</v>
      </c>
      <c r="G84" s="33">
        <f>15000-2000</f>
        <v>13000</v>
      </c>
      <c r="H84" s="35"/>
      <c r="I84" s="35"/>
      <c r="J84" s="35"/>
      <c r="K84" s="33">
        <v>40000</v>
      </c>
      <c r="L84" s="33">
        <f>K84-F84</f>
        <v>27000</v>
      </c>
      <c r="M84" s="6" t="s">
        <v>73</v>
      </c>
    </row>
    <row r="85" spans="2:13" ht="12.75">
      <c r="B85" s="35"/>
      <c r="C85" s="35"/>
      <c r="D85" s="28">
        <v>2</v>
      </c>
      <c r="E85" s="32" t="s">
        <v>54</v>
      </c>
      <c r="F85" s="33">
        <f>G85</f>
        <v>52000</v>
      </c>
      <c r="G85" s="33">
        <f>60000-8000</f>
        <v>52000</v>
      </c>
      <c r="H85" s="35"/>
      <c r="I85" s="35"/>
      <c r="J85" s="35"/>
      <c r="K85" s="33">
        <v>15000</v>
      </c>
      <c r="L85" s="33">
        <f>K85-F85</f>
        <v>-37000</v>
      </c>
      <c r="M85" s="6" t="s">
        <v>73</v>
      </c>
    </row>
    <row r="86" spans="2:13" ht="12.75">
      <c r="B86" s="35"/>
      <c r="C86" s="35"/>
      <c r="D86" s="28">
        <v>3</v>
      </c>
      <c r="E86" s="32" t="s">
        <v>41</v>
      </c>
      <c r="F86" s="33">
        <v>168000</v>
      </c>
      <c r="G86" s="33">
        <v>168000</v>
      </c>
      <c r="H86" s="35"/>
      <c r="I86" s="35"/>
      <c r="J86" s="35"/>
      <c r="K86" s="33"/>
      <c r="L86" s="33"/>
      <c r="M86" s="6" t="s">
        <v>73</v>
      </c>
    </row>
    <row r="87" spans="2:13" ht="12.75">
      <c r="B87" s="35"/>
      <c r="C87" s="35"/>
      <c r="D87" s="28">
        <v>6058</v>
      </c>
      <c r="E87" s="101" t="s">
        <v>18</v>
      </c>
      <c r="F87" s="33">
        <f>SUM(F88)</f>
        <v>7159570</v>
      </c>
      <c r="G87" s="33">
        <f>SUM(G88)</f>
        <v>0</v>
      </c>
      <c r="H87" s="35"/>
      <c r="I87" s="35"/>
      <c r="J87" s="35"/>
      <c r="K87" s="33"/>
      <c r="L87" s="33"/>
      <c r="M87" s="6"/>
    </row>
    <row r="88" spans="2:13" ht="22.5">
      <c r="B88" s="35"/>
      <c r="C88" s="35"/>
      <c r="D88" s="28">
        <v>4</v>
      </c>
      <c r="E88" s="93" t="s">
        <v>86</v>
      </c>
      <c r="F88" s="49">
        <v>7159570</v>
      </c>
      <c r="G88" s="49"/>
      <c r="H88" s="35"/>
      <c r="I88" s="35"/>
      <c r="J88" s="35">
        <v>7159570</v>
      </c>
      <c r="K88" s="33"/>
      <c r="L88" s="33"/>
      <c r="M88" s="6" t="s">
        <v>73</v>
      </c>
    </row>
    <row r="89" spans="2:13" ht="12.75">
      <c r="B89" s="35"/>
      <c r="C89" s="35"/>
      <c r="D89" s="28">
        <v>6059</v>
      </c>
      <c r="E89" s="101" t="s">
        <v>18</v>
      </c>
      <c r="F89" s="49">
        <f>SUM(F90)</f>
        <v>1298033</v>
      </c>
      <c r="G89" s="49">
        <f>SUM(G90)</f>
        <v>1298033</v>
      </c>
      <c r="H89" s="35"/>
      <c r="I89" s="35"/>
      <c r="J89" s="35"/>
      <c r="K89" s="33"/>
      <c r="L89" s="33"/>
      <c r="M89" s="6"/>
    </row>
    <row r="90" spans="2:13" ht="22.5">
      <c r="B90" s="35"/>
      <c r="C90" s="35"/>
      <c r="D90" s="28">
        <v>4</v>
      </c>
      <c r="E90" s="93" t="s">
        <v>86</v>
      </c>
      <c r="F90" s="49">
        <v>1298033</v>
      </c>
      <c r="G90" s="49">
        <v>1298033</v>
      </c>
      <c r="H90" s="35"/>
      <c r="I90" s="35"/>
      <c r="J90" s="35"/>
      <c r="K90" s="33"/>
      <c r="L90" s="33"/>
      <c r="M90" s="6"/>
    </row>
    <row r="91" spans="2:14" s="4" customFormat="1" ht="12.75">
      <c r="B91" s="43"/>
      <c r="C91" s="43">
        <v>90005</v>
      </c>
      <c r="D91" s="43"/>
      <c r="E91" s="50" t="s">
        <v>43</v>
      </c>
      <c r="F91" s="45">
        <f aca="true" t="shared" si="11" ref="F91:L91">SUM(F92)</f>
        <v>0</v>
      </c>
      <c r="G91" s="45">
        <f t="shared" si="11"/>
        <v>0</v>
      </c>
      <c r="H91" s="45">
        <f t="shared" si="11"/>
        <v>0</v>
      </c>
      <c r="I91" s="45">
        <f t="shared" si="11"/>
        <v>0</v>
      </c>
      <c r="J91" s="45">
        <f t="shared" si="11"/>
        <v>0</v>
      </c>
      <c r="K91" s="45">
        <f t="shared" si="11"/>
        <v>3860000</v>
      </c>
      <c r="L91" s="45">
        <f t="shared" si="11"/>
        <v>3860000</v>
      </c>
      <c r="M91" s="8"/>
      <c r="N91" s="14"/>
    </row>
    <row r="92" spans="2:14" s="4" customFormat="1" ht="12.75">
      <c r="B92" s="43"/>
      <c r="C92" s="43"/>
      <c r="D92" s="27">
        <v>6050</v>
      </c>
      <c r="E92" s="44" t="s">
        <v>18</v>
      </c>
      <c r="F92" s="45">
        <f aca="true" t="shared" si="12" ref="F92:L92">SUM(F93:F93)</f>
        <v>0</v>
      </c>
      <c r="G92" s="45">
        <f t="shared" si="12"/>
        <v>0</v>
      </c>
      <c r="H92" s="45">
        <f t="shared" si="12"/>
        <v>0</v>
      </c>
      <c r="I92" s="45">
        <f t="shared" si="12"/>
        <v>0</v>
      </c>
      <c r="J92" s="45">
        <f t="shared" si="12"/>
        <v>0</v>
      </c>
      <c r="K92" s="45">
        <f t="shared" si="12"/>
        <v>3860000</v>
      </c>
      <c r="L92" s="45">
        <f t="shared" si="12"/>
        <v>3860000</v>
      </c>
      <c r="M92" s="8"/>
      <c r="N92" s="14"/>
    </row>
    <row r="93" spans="2:13" ht="12.75">
      <c r="B93" s="35"/>
      <c r="C93" s="35"/>
      <c r="D93" s="28">
        <v>1</v>
      </c>
      <c r="E93" s="32" t="s">
        <v>42</v>
      </c>
      <c r="F93" s="79">
        <v>0</v>
      </c>
      <c r="G93" s="79">
        <v>0</v>
      </c>
      <c r="H93" s="80">
        <v>0</v>
      </c>
      <c r="I93" s="81"/>
      <c r="J93" s="81"/>
      <c r="K93" s="52">
        <v>3860000</v>
      </c>
      <c r="L93" s="52">
        <f>K93-F93</f>
        <v>3860000</v>
      </c>
      <c r="M93" s="6" t="s">
        <v>73</v>
      </c>
    </row>
    <row r="94" spans="2:14" s="4" customFormat="1" ht="12.75">
      <c r="B94" s="43"/>
      <c r="C94" s="43">
        <v>90015</v>
      </c>
      <c r="D94" s="43"/>
      <c r="E94" s="50" t="s">
        <v>30</v>
      </c>
      <c r="F94" s="45">
        <f aca="true" t="shared" si="13" ref="F94:L94">SUM(F95)</f>
        <v>265000</v>
      </c>
      <c r="G94" s="45">
        <f t="shared" si="13"/>
        <v>265000</v>
      </c>
      <c r="H94" s="45">
        <f t="shared" si="13"/>
        <v>0</v>
      </c>
      <c r="I94" s="45">
        <f t="shared" si="13"/>
        <v>0</v>
      </c>
      <c r="J94" s="45">
        <f t="shared" si="13"/>
        <v>0</v>
      </c>
      <c r="K94" s="45">
        <f t="shared" si="13"/>
        <v>210000</v>
      </c>
      <c r="L94" s="45">
        <f t="shared" si="13"/>
        <v>-55000</v>
      </c>
      <c r="M94" s="8"/>
      <c r="N94" s="14"/>
    </row>
    <row r="95" spans="2:14" s="4" customFormat="1" ht="12.75">
      <c r="B95" s="43"/>
      <c r="C95" s="43"/>
      <c r="D95" s="27">
        <v>6050</v>
      </c>
      <c r="E95" s="44" t="s">
        <v>18</v>
      </c>
      <c r="F95" s="45">
        <f aca="true" t="shared" si="14" ref="F95:L95">SUM(F96:F97)</f>
        <v>265000</v>
      </c>
      <c r="G95" s="45">
        <f t="shared" si="14"/>
        <v>265000</v>
      </c>
      <c r="H95" s="45">
        <f t="shared" si="14"/>
        <v>0</v>
      </c>
      <c r="I95" s="45">
        <f t="shared" si="14"/>
        <v>0</v>
      </c>
      <c r="J95" s="45">
        <f t="shared" si="14"/>
        <v>0</v>
      </c>
      <c r="K95" s="45">
        <f t="shared" si="14"/>
        <v>210000</v>
      </c>
      <c r="L95" s="45">
        <f t="shared" si="14"/>
        <v>-55000</v>
      </c>
      <c r="M95" s="8"/>
      <c r="N95" s="14"/>
    </row>
    <row r="96" spans="2:13" ht="12.75">
      <c r="B96" s="53"/>
      <c r="C96" s="53"/>
      <c r="D96" s="16">
        <v>1</v>
      </c>
      <c r="E96" s="54" t="s">
        <v>55</v>
      </c>
      <c r="F96" s="52">
        <v>165000</v>
      </c>
      <c r="G96" s="52">
        <v>165000</v>
      </c>
      <c r="H96" s="55"/>
      <c r="I96" s="55"/>
      <c r="J96" s="55"/>
      <c r="K96" s="52">
        <v>180000</v>
      </c>
      <c r="L96" s="52">
        <f>K96-F96</f>
        <v>15000</v>
      </c>
      <c r="M96" s="6" t="s">
        <v>73</v>
      </c>
    </row>
    <row r="97" spans="2:13" ht="12.75">
      <c r="B97" s="53"/>
      <c r="C97" s="53"/>
      <c r="D97" s="16">
        <v>2</v>
      </c>
      <c r="E97" s="54" t="s">
        <v>44</v>
      </c>
      <c r="F97" s="52">
        <v>100000</v>
      </c>
      <c r="G97" s="52">
        <v>100000</v>
      </c>
      <c r="H97" s="55"/>
      <c r="I97" s="55"/>
      <c r="J97" s="55"/>
      <c r="K97" s="52">
        <v>30000</v>
      </c>
      <c r="L97" s="52">
        <f>K97-F97</f>
        <v>-70000</v>
      </c>
      <c r="M97" s="6" t="s">
        <v>73</v>
      </c>
    </row>
    <row r="98" spans="2:14" ht="12.75">
      <c r="B98" s="35"/>
      <c r="C98" s="27">
        <v>90095</v>
      </c>
      <c r="D98" s="28"/>
      <c r="E98" s="44" t="s">
        <v>26</v>
      </c>
      <c r="F98" s="29">
        <f>SUM(F99)</f>
        <v>20000</v>
      </c>
      <c r="G98" s="29">
        <f aca="true" t="shared" si="15" ref="G98:L99">SUM(G99)</f>
        <v>20000</v>
      </c>
      <c r="H98" s="29">
        <f t="shared" si="15"/>
        <v>0</v>
      </c>
      <c r="I98" s="29">
        <f t="shared" si="15"/>
        <v>0</v>
      </c>
      <c r="J98" s="29">
        <f t="shared" si="15"/>
        <v>0</v>
      </c>
      <c r="K98" s="29">
        <f t="shared" si="15"/>
        <v>20000</v>
      </c>
      <c r="L98" s="29">
        <f t="shared" si="15"/>
        <v>0</v>
      </c>
      <c r="M98" s="6"/>
      <c r="N98" s="14"/>
    </row>
    <row r="99" spans="2:14" ht="12.75">
      <c r="B99" s="35"/>
      <c r="C99" s="27"/>
      <c r="D99" s="27">
        <v>6050</v>
      </c>
      <c r="E99" s="44" t="s">
        <v>18</v>
      </c>
      <c r="F99" s="29">
        <f>SUM(F100)</f>
        <v>20000</v>
      </c>
      <c r="G99" s="29">
        <f t="shared" si="15"/>
        <v>20000</v>
      </c>
      <c r="H99" s="29">
        <f t="shared" si="15"/>
        <v>0</v>
      </c>
      <c r="I99" s="29">
        <f t="shared" si="15"/>
        <v>0</v>
      </c>
      <c r="J99" s="29">
        <f t="shared" si="15"/>
        <v>0</v>
      </c>
      <c r="K99" s="29">
        <f t="shared" si="15"/>
        <v>20000</v>
      </c>
      <c r="L99" s="29">
        <f t="shared" si="15"/>
        <v>0</v>
      </c>
      <c r="M99" s="6"/>
      <c r="N99" s="14"/>
    </row>
    <row r="100" spans="2:13" ht="12.75">
      <c r="B100" s="35"/>
      <c r="C100" s="35"/>
      <c r="D100" s="16">
        <v>1</v>
      </c>
      <c r="E100" s="13" t="s">
        <v>27</v>
      </c>
      <c r="F100" s="33">
        <v>20000</v>
      </c>
      <c r="G100" s="33">
        <v>20000</v>
      </c>
      <c r="H100" s="35"/>
      <c r="I100" s="35"/>
      <c r="J100" s="35"/>
      <c r="K100" s="33">
        <v>20000</v>
      </c>
      <c r="L100" s="33">
        <f>K100-F100</f>
        <v>0</v>
      </c>
      <c r="M100" s="6" t="s">
        <v>73</v>
      </c>
    </row>
    <row r="101" spans="2:13" s="4" customFormat="1" ht="12.75">
      <c r="B101" s="25">
        <v>921</v>
      </c>
      <c r="C101" s="25"/>
      <c r="D101" s="71"/>
      <c r="E101" s="60" t="s">
        <v>46</v>
      </c>
      <c r="F101" s="26">
        <f>SUM(F104,F102)</f>
        <v>28760</v>
      </c>
      <c r="G101" s="26">
        <f aca="true" t="shared" si="16" ref="G101:L101">SUM(G104,G102)</f>
        <v>28760</v>
      </c>
      <c r="H101" s="26">
        <f t="shared" si="16"/>
        <v>0</v>
      </c>
      <c r="I101" s="26">
        <f t="shared" si="16"/>
        <v>0</v>
      </c>
      <c r="J101" s="26">
        <f t="shared" si="16"/>
        <v>0</v>
      </c>
      <c r="K101" s="26">
        <f t="shared" si="16"/>
        <v>0</v>
      </c>
      <c r="L101" s="26">
        <f t="shared" si="16"/>
        <v>0</v>
      </c>
      <c r="M101" s="61"/>
    </row>
    <row r="102" spans="2:13" s="4" customFormat="1" ht="12.75">
      <c r="B102" s="25"/>
      <c r="C102" s="43">
        <v>92109</v>
      </c>
      <c r="D102" s="72"/>
      <c r="E102" s="63" t="s">
        <v>102</v>
      </c>
      <c r="F102" s="56">
        <f aca="true" t="shared" si="17" ref="F102:J105">SUM(F103)</f>
        <v>19000</v>
      </c>
      <c r="G102" s="56">
        <f t="shared" si="17"/>
        <v>19000</v>
      </c>
      <c r="H102" s="56">
        <f t="shared" si="17"/>
        <v>0</v>
      </c>
      <c r="I102" s="56">
        <f t="shared" si="17"/>
        <v>0</v>
      </c>
      <c r="J102" s="56">
        <f t="shared" si="17"/>
        <v>0</v>
      </c>
      <c r="K102" s="26"/>
      <c r="L102" s="26"/>
      <c r="M102" s="61"/>
    </row>
    <row r="103" spans="2:13" s="4" customFormat="1" ht="21">
      <c r="B103" s="25"/>
      <c r="C103" s="25"/>
      <c r="D103" s="72">
        <v>6050</v>
      </c>
      <c r="E103" s="63" t="s">
        <v>103</v>
      </c>
      <c r="F103" s="45">
        <v>19000</v>
      </c>
      <c r="G103" s="45">
        <v>19000</v>
      </c>
      <c r="H103" s="45"/>
      <c r="I103" s="45"/>
      <c r="J103" s="45"/>
      <c r="K103" s="45"/>
      <c r="L103" s="45"/>
      <c r="M103" s="8"/>
    </row>
    <row r="104" spans="2:13" s="3" customFormat="1" ht="12.75">
      <c r="B104" s="39"/>
      <c r="C104" s="43">
        <v>92195</v>
      </c>
      <c r="D104" s="72"/>
      <c r="E104" s="64" t="s">
        <v>28</v>
      </c>
      <c r="F104" s="56">
        <f t="shared" si="17"/>
        <v>9760</v>
      </c>
      <c r="G104" s="56">
        <f t="shared" si="17"/>
        <v>9760</v>
      </c>
      <c r="H104" s="56">
        <f t="shared" si="17"/>
        <v>0</v>
      </c>
      <c r="I104" s="56">
        <f t="shared" si="17"/>
        <v>0</v>
      </c>
      <c r="J104" s="56">
        <f t="shared" si="17"/>
        <v>0</v>
      </c>
      <c r="K104" s="56"/>
      <c r="L104" s="56"/>
      <c r="M104" s="7"/>
    </row>
    <row r="105" spans="2:13" s="3" customFormat="1" ht="12.75">
      <c r="B105" s="39"/>
      <c r="C105" s="39"/>
      <c r="D105" s="43">
        <v>6050</v>
      </c>
      <c r="E105" s="63" t="s">
        <v>18</v>
      </c>
      <c r="F105" s="56">
        <f>SUM(F106:F107)</f>
        <v>9760</v>
      </c>
      <c r="G105" s="56">
        <f>SUM(G106:G107)</f>
        <v>9760</v>
      </c>
      <c r="H105" s="56">
        <f t="shared" si="17"/>
        <v>0</v>
      </c>
      <c r="I105" s="56">
        <f t="shared" si="17"/>
        <v>0</v>
      </c>
      <c r="J105" s="56">
        <f t="shared" si="17"/>
        <v>0</v>
      </c>
      <c r="K105" s="56"/>
      <c r="L105" s="56"/>
      <c r="M105" s="7"/>
    </row>
    <row r="106" spans="2:13" ht="12.75">
      <c r="B106" s="35"/>
      <c r="C106" s="35"/>
      <c r="D106" s="16">
        <v>1</v>
      </c>
      <c r="E106" s="13" t="s">
        <v>45</v>
      </c>
      <c r="F106" s="33">
        <v>4880</v>
      </c>
      <c r="G106" s="33">
        <v>4880</v>
      </c>
      <c r="H106" s="35"/>
      <c r="I106" s="35"/>
      <c r="J106" s="35"/>
      <c r="K106" s="33"/>
      <c r="L106" s="33"/>
      <c r="M106" s="6" t="s">
        <v>73</v>
      </c>
    </row>
    <row r="107" spans="2:13" ht="12.75">
      <c r="B107" s="35"/>
      <c r="C107" s="35"/>
      <c r="D107" s="16">
        <v>2</v>
      </c>
      <c r="E107" s="13" t="s">
        <v>84</v>
      </c>
      <c r="F107" s="33">
        <v>4880</v>
      </c>
      <c r="G107" s="33">
        <v>4880</v>
      </c>
      <c r="H107" s="35"/>
      <c r="I107" s="35"/>
      <c r="J107" s="35"/>
      <c r="K107" s="33"/>
      <c r="L107" s="33"/>
      <c r="M107" s="6"/>
    </row>
    <row r="108" spans="2:13" s="4" customFormat="1" ht="12.75">
      <c r="B108" s="25">
        <v>926</v>
      </c>
      <c r="C108" s="25"/>
      <c r="D108" s="71"/>
      <c r="E108" s="62" t="s">
        <v>47</v>
      </c>
      <c r="F108" s="26">
        <f aca="true" t="shared" si="18" ref="F108:J109">SUM(F109)</f>
        <v>10000</v>
      </c>
      <c r="G108" s="26">
        <f t="shared" si="18"/>
        <v>10000</v>
      </c>
      <c r="H108" s="26">
        <f t="shared" si="18"/>
        <v>0</v>
      </c>
      <c r="I108" s="26">
        <f t="shared" si="18"/>
        <v>0</v>
      </c>
      <c r="J108" s="26">
        <f t="shared" si="18"/>
        <v>0</v>
      </c>
      <c r="K108" s="26"/>
      <c r="L108" s="26"/>
      <c r="M108" s="61"/>
    </row>
    <row r="109" spans="2:13" s="4" customFormat="1" ht="12.75">
      <c r="B109" s="43"/>
      <c r="C109" s="43">
        <v>92601</v>
      </c>
      <c r="D109" s="72"/>
      <c r="E109" s="64" t="s">
        <v>48</v>
      </c>
      <c r="F109" s="45">
        <f t="shared" si="18"/>
        <v>10000</v>
      </c>
      <c r="G109" s="45">
        <f t="shared" si="18"/>
        <v>10000</v>
      </c>
      <c r="H109" s="45">
        <f t="shared" si="18"/>
        <v>0</v>
      </c>
      <c r="I109" s="45">
        <f t="shared" si="18"/>
        <v>0</v>
      </c>
      <c r="J109" s="45">
        <f t="shared" si="18"/>
        <v>0</v>
      </c>
      <c r="K109" s="45"/>
      <c r="L109" s="45"/>
      <c r="M109" s="8"/>
    </row>
    <row r="110" spans="2:13" s="4" customFormat="1" ht="12.75">
      <c r="B110" s="43"/>
      <c r="C110" s="43"/>
      <c r="D110" s="43">
        <v>6050</v>
      </c>
      <c r="E110" s="63" t="s">
        <v>18</v>
      </c>
      <c r="F110" s="45">
        <f>SUM(F111:F111)</f>
        <v>10000</v>
      </c>
      <c r="G110" s="45">
        <f>SUM(G111:G111)</f>
        <v>10000</v>
      </c>
      <c r="H110" s="45">
        <f>SUM(H111)</f>
        <v>0</v>
      </c>
      <c r="I110" s="45">
        <f>SUM(I111)</f>
        <v>0</v>
      </c>
      <c r="J110" s="45">
        <f>SUM(J111)</f>
        <v>0</v>
      </c>
      <c r="K110" s="45"/>
      <c r="L110" s="45"/>
      <c r="M110" s="8"/>
    </row>
    <row r="111" spans="2:13" ht="12.75">
      <c r="B111" s="35"/>
      <c r="C111" s="35"/>
      <c r="D111" s="16">
        <v>1</v>
      </c>
      <c r="E111" s="13" t="s">
        <v>49</v>
      </c>
      <c r="F111" s="33">
        <v>10000</v>
      </c>
      <c r="G111" s="33">
        <v>10000</v>
      </c>
      <c r="H111" s="35"/>
      <c r="I111" s="35"/>
      <c r="J111" s="35"/>
      <c r="K111" s="33"/>
      <c r="L111" s="33"/>
      <c r="M111" s="6" t="s">
        <v>73</v>
      </c>
    </row>
    <row r="112" spans="2:14" s="4" customFormat="1" ht="15">
      <c r="B112" s="119" t="s">
        <v>50</v>
      </c>
      <c r="C112" s="119"/>
      <c r="D112" s="119"/>
      <c r="E112" s="119"/>
      <c r="F112" s="57">
        <f aca="true" t="shared" si="19" ref="F112:L112">SUM(F9,F14,F57,F64,F81,F101,F108,F75,F38,F45)</f>
        <v>17049538</v>
      </c>
      <c r="G112" s="57">
        <f t="shared" si="19"/>
        <v>4460506</v>
      </c>
      <c r="H112" s="57">
        <f t="shared" si="19"/>
        <v>564400</v>
      </c>
      <c r="I112" s="57">
        <f t="shared" si="19"/>
        <v>163925</v>
      </c>
      <c r="J112" s="57">
        <f t="shared" si="19"/>
        <v>11860707</v>
      </c>
      <c r="K112" s="57" t="e">
        <f t="shared" si="19"/>
        <v>#REF!</v>
      </c>
      <c r="L112" s="57" t="e">
        <f t="shared" si="19"/>
        <v>#REF!</v>
      </c>
      <c r="M112" s="8"/>
      <c r="N112" s="14"/>
    </row>
    <row r="113" spans="2:13" ht="12.75">
      <c r="B113" s="82"/>
      <c r="C113" s="82"/>
      <c r="D113" s="82"/>
      <c r="E113" s="83"/>
      <c r="F113" s="84"/>
      <c r="G113" s="84"/>
      <c r="H113" s="82"/>
      <c r="I113" s="82"/>
      <c r="J113" s="82"/>
      <c r="K113" s="84"/>
      <c r="L113" s="84"/>
      <c r="M113" s="85" t="s">
        <v>97</v>
      </c>
    </row>
    <row r="114" spans="2:13" ht="12.75">
      <c r="B114" s="118"/>
      <c r="C114" s="118"/>
      <c r="D114" s="118"/>
      <c r="E114" s="118"/>
      <c r="F114" s="86"/>
      <c r="G114" s="86"/>
      <c r="H114" s="82"/>
      <c r="I114" s="82"/>
      <c r="J114" s="82"/>
      <c r="K114" s="84"/>
      <c r="L114" s="84"/>
      <c r="M114" s="85"/>
    </row>
    <row r="115" spans="2:13" ht="10.5" customHeight="1">
      <c r="B115" s="1" t="s">
        <v>15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9.75" customHeight="1">
      <c r="B116" s="1" t="s">
        <v>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9.75" customHeight="1">
      <c r="B117" s="1" t="s">
        <v>8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2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2"/>
      <c r="K119" s="1"/>
      <c r="L119" s="1"/>
      <c r="M119" s="1"/>
    </row>
    <row r="120" spans="2:13" ht="12.75"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2"/>
      <c r="I121" s="1"/>
      <c r="J121" s="1"/>
      <c r="K121" s="1"/>
      <c r="L121" s="1"/>
      <c r="M121" s="1"/>
    </row>
    <row r="122" spans="6:11" ht="12.75">
      <c r="F122" s="92"/>
      <c r="K122" s="15"/>
    </row>
    <row r="123" spans="6:11" ht="12.75">
      <c r="F123" s="92"/>
      <c r="K123" s="102"/>
    </row>
    <row r="124" spans="6:11" ht="12.75">
      <c r="F124" s="92"/>
      <c r="K124" s="102"/>
    </row>
  </sheetData>
  <sheetProtection/>
  <mergeCells count="17">
    <mergeCell ref="L3:L7"/>
    <mergeCell ref="B112:E112"/>
    <mergeCell ref="B3:B7"/>
    <mergeCell ref="C3:C7"/>
    <mergeCell ref="D3:D7"/>
    <mergeCell ref="F4:F7"/>
    <mergeCell ref="G5:G7"/>
    <mergeCell ref="K123:K124"/>
    <mergeCell ref="E3:E7"/>
    <mergeCell ref="M3:M7"/>
    <mergeCell ref="G4:J4"/>
    <mergeCell ref="F3:J3"/>
    <mergeCell ref="H5:H7"/>
    <mergeCell ref="I5:I7"/>
    <mergeCell ref="J5:J7"/>
    <mergeCell ref="K3:K7"/>
    <mergeCell ref="B114:E114"/>
  </mergeCells>
  <printOptions horizontalCentered="1"/>
  <pageMargins left="0.07874015748031496" right="0.4724409448818898" top="0.984251968503937" bottom="0.984251968503937" header="0.5118110236220472" footer="0.5118110236220472"/>
  <pageSetup firstPageNumber="1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2009-11-30T09:20:30Z</cp:lastPrinted>
  <dcterms:created xsi:type="dcterms:W3CDTF">1997-02-26T13:46:56Z</dcterms:created>
  <dcterms:modified xsi:type="dcterms:W3CDTF">2009-11-30T09:21:50Z</dcterms:modified>
  <cp:category/>
  <cp:version/>
  <cp:contentType/>
  <cp:contentStatus/>
</cp:coreProperties>
</file>