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Załącznik nr 1" sheetId="1" r:id="rId1"/>
  </sheets>
  <definedNames>
    <definedName name="_xlnm.Print_Titles" localSheetId="0">'Załącznik nr 1'!$4:$9</definedName>
  </definedNames>
  <calcPr fullCalcOnLoad="1"/>
</workbook>
</file>

<file path=xl/sharedStrings.xml><?xml version="1.0" encoding="utf-8"?>
<sst xmlns="http://schemas.openxmlformats.org/spreadsheetml/2006/main" count="136" uniqueCount="87">
  <si>
    <t xml:space="preserve">Dział </t>
  </si>
  <si>
    <t xml:space="preserve">Rozdz. </t>
  </si>
  <si>
    <t>§</t>
  </si>
  <si>
    <t>Nazwa zadania inwestycyjnego</t>
  </si>
  <si>
    <t>Planowane wydatki</t>
  </si>
  <si>
    <t>Łączne nakłady inwestycyjne</t>
  </si>
  <si>
    <t>Brakujące środki</t>
  </si>
  <si>
    <t>Jednostka organizacyjna realizująca program lub koorydnująca wykonywanie programu</t>
  </si>
  <si>
    <t>Rok budżetowy 2008</t>
  </si>
  <si>
    <t>z tego źródła finansowania</t>
  </si>
  <si>
    <t>Dochody własne j.s.t.</t>
  </si>
  <si>
    <t>Kredyty i pożyczki</t>
  </si>
  <si>
    <t>Środki pochodzące z innych źródeł*</t>
  </si>
  <si>
    <t>Środki wymienione w art.. 5 ust 1 pkt 2 i 3 u.f.p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</si>
  <si>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</si>
  <si>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</si>
  <si>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</si>
  <si>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</si>
  <si>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</si>
  <si>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Budowa wodociągu Okrąglik-Pohulanka</t>
  </si>
  <si>
    <t>Urząd Miasta i Gminy</t>
  </si>
  <si>
    <t>Budowa wodociągu do Bud Brankowskich</t>
  </si>
  <si>
    <t xml:space="preserve">Budowa kanalizacji Białobrzegi - Brzeźce </t>
  </si>
  <si>
    <t>Transport i łaczność</t>
  </si>
  <si>
    <t>Drogi publiczne krajowe</t>
  </si>
  <si>
    <t>Modernizacja chodnika w ul.Rzemieślniczej</t>
  </si>
  <si>
    <t>Opracowanie projektu chodnika na ul.Koscielnej</t>
  </si>
  <si>
    <t>Drogi publiczne wojewódzkie</t>
  </si>
  <si>
    <t>Przebudowa chodnika po wschodniej stronie ul.Krakowskiej</t>
  </si>
  <si>
    <t>Drogi publiczne gminne</t>
  </si>
  <si>
    <t>Budowa ulic na osiedlu Jana Pawła II</t>
  </si>
  <si>
    <t>Przebudowa chodników ul.Kościelnej</t>
  </si>
  <si>
    <t>Przebudowa chodników ul.Piekarskiej</t>
  </si>
  <si>
    <t>Przebudowa chodników ul.11-go Listopada</t>
  </si>
  <si>
    <t>Przebudowa chodników ul.Rzecznej</t>
  </si>
  <si>
    <t>Modernizacja dróg gminnych z destruktu</t>
  </si>
  <si>
    <t>Mostek na Pierzchniance w Suskim Młynku</t>
  </si>
  <si>
    <t>Projekt ulic na osiedlu na południe od ul.Polnej</t>
  </si>
  <si>
    <t xml:space="preserve">Budowa odcinka ul.Diamentowej w Kamieniu </t>
  </si>
  <si>
    <t>Gospodarka mieszkaniowa</t>
  </si>
  <si>
    <t>Gospodarka gruntami i nieruchomościami</t>
  </si>
  <si>
    <t>Zagospodarowanie skwerów i placów w mieście</t>
  </si>
  <si>
    <t>Administracja publiczna</t>
  </si>
  <si>
    <t>Urzędy gmin (miast i miast na prawach powiatu )</t>
  </si>
  <si>
    <t>Informatyzacja urzędu z przystosowaniem do podpisu elektronicznego</t>
  </si>
  <si>
    <t>Ochrona zdrowia</t>
  </si>
  <si>
    <t>Przeciwdziałanie alkoholizmowi</t>
  </si>
  <si>
    <t>"aa" modernizacja obiektów sportowych</t>
  </si>
  <si>
    <t>Gospodarka kmunalna i ochrona środowiska</t>
  </si>
  <si>
    <t>Gospodarka ściekowa i ochrona wód</t>
  </si>
  <si>
    <t>Kanalizacja w "starej" części miasta</t>
  </si>
  <si>
    <t>Opracowanie projektu kanalizacji osiedla na południe od ul. Polnej</t>
  </si>
  <si>
    <t>Opracowanie projektu kanalizacji ul. Kościelnej od ul. Kusocińskiego</t>
  </si>
  <si>
    <t>Ochrona powietrza atmoferycznego i klimatu</t>
  </si>
  <si>
    <t>Termomodernizacja budynków oświatowych i Stacji Uzdatniania Wody</t>
  </si>
  <si>
    <t>Oświetlenie ulic, placów i dróg</t>
  </si>
  <si>
    <t>Budowa oświetlenia na osiedlu na południe od ul.Polnej</t>
  </si>
  <si>
    <t>Budowa oświetlenia przy ul.Głównej</t>
  </si>
  <si>
    <t>Modernizacja oświetlenia w Okrągliku i Pohulanka</t>
  </si>
  <si>
    <t>Budowa nowego obwodu na Kolonii Szczyty</t>
  </si>
  <si>
    <t>Oświetlenie na ul.Piaskowej</t>
  </si>
  <si>
    <t>Oświetlenie ul.Reymonta</t>
  </si>
  <si>
    <t xml:space="preserve">Pozostała działalność </t>
  </si>
  <si>
    <t>Modernizacja targowicy miejskiej</t>
  </si>
  <si>
    <t>Razem §6050</t>
  </si>
  <si>
    <t>Godpodarka gruntami i nieruchomościami</t>
  </si>
  <si>
    <t>Wydatki na zakupy inwestycyjne jednostek budżetowych</t>
  </si>
  <si>
    <t>Zakup nieruchomości gruntowych</t>
  </si>
  <si>
    <t>750</t>
  </si>
  <si>
    <t>75023</t>
  </si>
  <si>
    <t>Urzędy gmin (miast i miast na prawach powiatu)</t>
  </si>
  <si>
    <t>Zakup serwera i sprzętu komputerowego</t>
  </si>
  <si>
    <t>Zakup samochodu służbowego</t>
  </si>
  <si>
    <t>Komputer do świetlicy socjoterapeutycznej</t>
  </si>
  <si>
    <t>Razem §6060</t>
  </si>
  <si>
    <t>851</t>
  </si>
  <si>
    <t>Pozostała działalność</t>
  </si>
  <si>
    <t>Dotacje celowe z budżetu na finansowanie lub dofinansowanie kosztów realizacji inwestycji i zakupów inwestycyjnych innych jednostek sektora finansów publicznych</t>
  </si>
  <si>
    <t>ZOZ</t>
  </si>
  <si>
    <t>Razem dotacje na inwestycje</t>
  </si>
  <si>
    <t>Ogółem wydatki inwestycyjne</t>
  </si>
  <si>
    <t>A Dotacje i środki z budżetu państwa (np..od Wojewody, MEN, UKS….)</t>
  </si>
  <si>
    <t>B Środki i dotacje otrzymane od innych jst oraz innych jednostek zaliczanych do sektora finansów publicznych</t>
  </si>
  <si>
    <t>C Inne źródła</t>
  </si>
  <si>
    <t>System łączności radiofonicznej</t>
  </si>
  <si>
    <t>Plan wydatków inwestycyjnych na 2008 r</t>
  </si>
  <si>
    <t>Załącznik nr 1 do Uchwały Rady Miasta i Gminy w Białobrzegach nr XVII/119 Z dnia 31 stycznia 2008roku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</si>
</sst>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i/>
      <sz val="10"/>
      <name val="Arial CE"/>
      <family val="0"/>
    </font>
    <font>
      <i/>
      <sz val="8"/>
      <name val="Arial CE"/>
      <family val="0"/>
    </font>
    <font>
      <sz val="8"/>
      <name val="Arial CE"/>
      <family val="2"/>
    </font>
    <font>
      <b/>
      <i/>
      <sz val="8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i/>
      <sz val="9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3" fontId="5" fillId="0" borderId="13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3" fontId="8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 2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0"/>
  <sheetViews>
    <sheetView tabSelected="1" view="pageBreakPreview" zoomScale="85" zoomScaleNormal="85" zoomScaleSheetLayoutView="85" zoomScalePageLayoutView="0" workbookViewId="0" topLeftCell="C1">
      <selection activeCell="N9" sqref="N9"/>
    </sheetView>
  </sheetViews>
  <sheetFormatPr defaultColWidth="9.00390625" defaultRowHeight="12.75"/>
  <cols>
    <col min="1" max="1" width="0" style="0" hidden="1" customWidth="1"/>
    <col min="2" max="2" width="4.00390625" style="0" hidden="1" customWidth="1"/>
    <col min="3" max="3" width="4.875" style="0" customWidth="1"/>
    <col min="4" max="4" width="6.75390625" style="0" customWidth="1"/>
    <col min="5" max="5" width="5.125" style="0" customWidth="1"/>
    <col min="6" max="6" width="36.625" style="1" customWidth="1"/>
    <col min="7" max="7" width="14.00390625" style="0" customWidth="1"/>
    <col min="8" max="8" width="12.625" style="0" customWidth="1"/>
    <col min="9" max="9" width="8.375" style="0" customWidth="1"/>
    <col min="10" max="10" width="8.75390625" style="0" customWidth="1"/>
    <col min="11" max="11" width="12.25390625" style="0" customWidth="1"/>
    <col min="12" max="12" width="13.25390625" style="0" hidden="1" customWidth="1"/>
    <col min="13" max="13" width="12.00390625" style="0" hidden="1" customWidth="1"/>
    <col min="14" max="14" width="19.625" style="0" customWidth="1"/>
    <col min="15" max="15" width="13.875" style="0" customWidth="1"/>
  </cols>
  <sheetData>
    <row r="2" spans="5:7" ht="18" customHeight="1">
      <c r="E2" s="103" t="s">
        <v>85</v>
      </c>
      <c r="F2" s="103"/>
      <c r="G2" s="103"/>
    </row>
    <row r="3" spans="8:13" ht="15.75" customHeight="1">
      <c r="H3" s="4" t="s">
        <v>86</v>
      </c>
      <c r="J3" s="3"/>
      <c r="K3" s="2"/>
      <c r="L3" s="2"/>
      <c r="M3" s="2"/>
    </row>
    <row r="4" spans="3:16" ht="12.75">
      <c r="C4" s="107" t="s">
        <v>0</v>
      </c>
      <c r="D4" s="107" t="s">
        <v>1</v>
      </c>
      <c r="E4" s="107" t="s">
        <v>2</v>
      </c>
      <c r="F4" s="110" t="s">
        <v>3</v>
      </c>
      <c r="G4" s="97" t="s">
        <v>4</v>
      </c>
      <c r="H4" s="98"/>
      <c r="I4" s="98"/>
      <c r="J4" s="98"/>
      <c r="K4" s="99"/>
      <c r="L4" s="104" t="s">
        <v>5</v>
      </c>
      <c r="M4" s="104" t="s">
        <v>6</v>
      </c>
      <c r="N4" s="115" t="s">
        <v>7</v>
      </c>
      <c r="P4" s="5"/>
    </row>
    <row r="5" spans="3:16" ht="12.75">
      <c r="C5" s="108"/>
      <c r="D5" s="108"/>
      <c r="E5" s="108"/>
      <c r="F5" s="111"/>
      <c r="G5" s="118" t="s">
        <v>8</v>
      </c>
      <c r="H5" s="97" t="s">
        <v>9</v>
      </c>
      <c r="I5" s="98"/>
      <c r="J5" s="98"/>
      <c r="K5" s="99"/>
      <c r="L5" s="105"/>
      <c r="M5" s="105"/>
      <c r="N5" s="116"/>
      <c r="P5" s="5"/>
    </row>
    <row r="6" spans="3:16" ht="12.75">
      <c r="C6" s="108"/>
      <c r="D6" s="108"/>
      <c r="E6" s="108"/>
      <c r="F6" s="111"/>
      <c r="G6" s="119"/>
      <c r="H6" s="118" t="s">
        <v>10</v>
      </c>
      <c r="I6" s="118" t="s">
        <v>11</v>
      </c>
      <c r="J6" s="104" t="s">
        <v>12</v>
      </c>
      <c r="K6" s="104" t="s">
        <v>13</v>
      </c>
      <c r="L6" s="105"/>
      <c r="M6" s="105"/>
      <c r="N6" s="116"/>
      <c r="P6" s="5"/>
    </row>
    <row r="7" spans="3:16" ht="12.75">
      <c r="C7" s="108"/>
      <c r="D7" s="108"/>
      <c r="E7" s="108"/>
      <c r="F7" s="111"/>
      <c r="G7" s="119"/>
      <c r="H7" s="119"/>
      <c r="I7" s="119"/>
      <c r="J7" s="105"/>
      <c r="K7" s="105"/>
      <c r="L7" s="105"/>
      <c r="M7" s="105"/>
      <c r="N7" s="116"/>
      <c r="P7" s="5"/>
    </row>
    <row r="8" spans="3:16" ht="30.75" customHeight="1">
      <c r="C8" s="109"/>
      <c r="D8" s="109"/>
      <c r="E8" s="109"/>
      <c r="F8" s="112"/>
      <c r="G8" s="120"/>
      <c r="H8" s="120"/>
      <c r="I8" s="120"/>
      <c r="J8" s="106"/>
      <c r="K8" s="106"/>
      <c r="L8" s="106"/>
      <c r="M8" s="106"/>
      <c r="N8" s="117"/>
      <c r="P8" s="5"/>
    </row>
    <row r="9" spans="3:14" ht="12.75">
      <c r="C9" s="6">
        <v>1</v>
      </c>
      <c r="D9" s="7">
        <v>2</v>
      </c>
      <c r="E9" s="6">
        <v>3</v>
      </c>
      <c r="F9" s="8">
        <v>4</v>
      </c>
      <c r="G9" s="6">
        <v>5</v>
      </c>
      <c r="H9" s="6">
        <v>6</v>
      </c>
      <c r="I9" s="6">
        <v>7</v>
      </c>
      <c r="J9" s="8">
        <v>8</v>
      </c>
      <c r="K9" s="8">
        <v>9</v>
      </c>
      <c r="L9" s="8"/>
      <c r="M9" s="8"/>
      <c r="N9" s="9">
        <v>10</v>
      </c>
    </row>
    <row r="10" spans="3:15" ht="19.5" customHeight="1">
      <c r="C10" s="10" t="s">
        <v>14</v>
      </c>
      <c r="D10" s="11"/>
      <c r="E10" s="11"/>
      <c r="F10" s="12" t="s">
        <v>15</v>
      </c>
      <c r="G10" s="13">
        <f aca="true" t="shared" si="0" ref="G10:M11">SUM(G11)</f>
        <v>270000</v>
      </c>
      <c r="H10" s="13">
        <f t="shared" si="0"/>
        <v>270000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1700000</v>
      </c>
      <c r="M10" s="13">
        <f t="shared" si="0"/>
        <v>1430000</v>
      </c>
      <c r="N10" s="14"/>
      <c r="O10" s="15"/>
    </row>
    <row r="11" spans="3:14" ht="25.5">
      <c r="C11" s="16"/>
      <c r="D11" s="17" t="s">
        <v>16</v>
      </c>
      <c r="E11" s="18"/>
      <c r="F11" s="19" t="s">
        <v>17</v>
      </c>
      <c r="G11" s="20">
        <f t="shared" si="0"/>
        <v>270000</v>
      </c>
      <c r="H11" s="20">
        <f t="shared" si="0"/>
        <v>270000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1700000</v>
      </c>
      <c r="M11" s="20">
        <f t="shared" si="0"/>
        <v>1430000</v>
      </c>
      <c r="N11" s="21"/>
    </row>
    <row r="12" spans="3:14" ht="21">
      <c r="C12" s="16"/>
      <c r="D12" s="16"/>
      <c r="E12" s="22">
        <v>6050</v>
      </c>
      <c r="F12" s="23" t="s">
        <v>18</v>
      </c>
      <c r="G12" s="24">
        <f aca="true" t="shared" si="1" ref="G12:M12">SUM(G13:G15)</f>
        <v>270000</v>
      </c>
      <c r="H12" s="24">
        <f t="shared" si="1"/>
        <v>270000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1700000</v>
      </c>
      <c r="M12" s="24">
        <f t="shared" si="1"/>
        <v>1430000</v>
      </c>
      <c r="N12" s="25"/>
    </row>
    <row r="13" spans="3:14" ht="12.75">
      <c r="C13" s="26"/>
      <c r="D13" s="26"/>
      <c r="E13" s="27">
        <v>1</v>
      </c>
      <c r="F13" s="28" t="s">
        <v>19</v>
      </c>
      <c r="G13" s="29">
        <v>50000</v>
      </c>
      <c r="H13" s="29">
        <v>50000</v>
      </c>
      <c r="I13" s="30"/>
      <c r="J13" s="31"/>
      <c r="K13" s="31"/>
      <c r="L13" s="29">
        <v>300000</v>
      </c>
      <c r="M13" s="29">
        <f>L13-G13</f>
        <v>250000</v>
      </c>
      <c r="N13" s="25" t="s">
        <v>20</v>
      </c>
    </row>
    <row r="14" spans="3:14" ht="12.75">
      <c r="C14" s="26"/>
      <c r="D14" s="26"/>
      <c r="E14" s="27">
        <v>2</v>
      </c>
      <c r="F14" s="28" t="s">
        <v>21</v>
      </c>
      <c r="G14" s="29">
        <v>70000</v>
      </c>
      <c r="H14" s="29">
        <v>70000</v>
      </c>
      <c r="I14" s="31"/>
      <c r="J14" s="31"/>
      <c r="K14" s="31"/>
      <c r="L14" s="29">
        <v>400000</v>
      </c>
      <c r="M14" s="29">
        <f>L14-G14</f>
        <v>330000</v>
      </c>
      <c r="N14" s="25" t="s">
        <v>20</v>
      </c>
    </row>
    <row r="15" spans="3:14" ht="12.75">
      <c r="C15" s="26"/>
      <c r="D15" s="26"/>
      <c r="E15" s="27">
        <v>3</v>
      </c>
      <c r="F15" s="28" t="s">
        <v>22</v>
      </c>
      <c r="G15" s="29">
        <v>150000</v>
      </c>
      <c r="H15" s="29">
        <v>150000</v>
      </c>
      <c r="I15" s="31"/>
      <c r="J15" s="31"/>
      <c r="K15" s="31"/>
      <c r="L15" s="29">
        <v>1000000</v>
      </c>
      <c r="M15" s="29">
        <f>L15-G15</f>
        <v>850000</v>
      </c>
      <c r="N15" s="25" t="s">
        <v>20</v>
      </c>
    </row>
    <row r="16" spans="3:15" ht="21.75" customHeight="1">
      <c r="C16" s="11">
        <v>600</v>
      </c>
      <c r="D16" s="32"/>
      <c r="E16" s="32"/>
      <c r="F16" s="33" t="s">
        <v>23</v>
      </c>
      <c r="G16" s="34">
        <f aca="true" t="shared" si="2" ref="G16:M16">SUM(G17,G21,G24)</f>
        <v>960000</v>
      </c>
      <c r="H16" s="34">
        <f t="shared" si="2"/>
        <v>960000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1935000</v>
      </c>
      <c r="M16" s="34">
        <f t="shared" si="2"/>
        <v>975000</v>
      </c>
      <c r="N16" s="25"/>
      <c r="O16" s="15"/>
    </row>
    <row r="17" spans="3:14" s="38" customFormat="1" ht="12.75">
      <c r="C17" s="18"/>
      <c r="D17" s="18">
        <v>60011</v>
      </c>
      <c r="E17" s="18"/>
      <c r="F17" s="35" t="s">
        <v>24</v>
      </c>
      <c r="G17" s="36">
        <f aca="true" t="shared" si="3" ref="G17:M17">SUM(G18)</f>
        <v>70000</v>
      </c>
      <c r="H17" s="36">
        <f t="shared" si="3"/>
        <v>70000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70000</v>
      </c>
      <c r="M17" s="36">
        <f t="shared" si="3"/>
        <v>0</v>
      </c>
      <c r="N17" s="37"/>
    </row>
    <row r="18" spans="3:14" ht="21">
      <c r="C18" s="39"/>
      <c r="D18" s="31"/>
      <c r="E18" s="22">
        <v>6050</v>
      </c>
      <c r="F18" s="23" t="s">
        <v>18</v>
      </c>
      <c r="G18" s="40">
        <f aca="true" t="shared" si="4" ref="G18:M18">SUM(G19,G20)</f>
        <v>70000</v>
      </c>
      <c r="H18" s="40">
        <f t="shared" si="4"/>
        <v>70000</v>
      </c>
      <c r="I18" s="40">
        <f t="shared" si="4"/>
        <v>0</v>
      </c>
      <c r="J18" s="40">
        <f t="shared" si="4"/>
        <v>0</v>
      </c>
      <c r="K18" s="40">
        <f t="shared" si="4"/>
        <v>0</v>
      </c>
      <c r="L18" s="40">
        <f t="shared" si="4"/>
        <v>70000</v>
      </c>
      <c r="M18" s="40">
        <f t="shared" si="4"/>
        <v>0</v>
      </c>
      <c r="N18" s="41"/>
    </row>
    <row r="19" spans="3:14" ht="12.75">
      <c r="C19" s="39"/>
      <c r="D19" s="31"/>
      <c r="E19" s="27">
        <v>1</v>
      </c>
      <c r="F19" s="42" t="s">
        <v>25</v>
      </c>
      <c r="G19" s="43">
        <v>50000</v>
      </c>
      <c r="H19" s="43">
        <v>50000</v>
      </c>
      <c r="I19" s="43"/>
      <c r="J19" s="44"/>
      <c r="K19" s="44"/>
      <c r="L19" s="43">
        <v>50000</v>
      </c>
      <c r="M19" s="29">
        <f>L19-G19</f>
        <v>0</v>
      </c>
      <c r="N19" s="25" t="s">
        <v>20</v>
      </c>
    </row>
    <row r="20" spans="3:14" ht="12.75">
      <c r="C20" s="39"/>
      <c r="D20" s="31"/>
      <c r="E20" s="27">
        <v>2</v>
      </c>
      <c r="F20" s="42" t="s">
        <v>26</v>
      </c>
      <c r="G20" s="43">
        <v>20000</v>
      </c>
      <c r="H20" s="43">
        <v>20000</v>
      </c>
      <c r="I20" s="43"/>
      <c r="J20" s="44"/>
      <c r="K20" s="44"/>
      <c r="L20" s="43">
        <v>20000</v>
      </c>
      <c r="M20" s="29">
        <f>L20-G20</f>
        <v>0</v>
      </c>
      <c r="N20" s="25" t="s">
        <v>20</v>
      </c>
    </row>
    <row r="21" spans="3:14" ht="12.75">
      <c r="C21" s="45"/>
      <c r="D21" s="11">
        <v>60013</v>
      </c>
      <c r="E21" s="11"/>
      <c r="F21" s="46" t="s">
        <v>27</v>
      </c>
      <c r="G21" s="13">
        <f aca="true" t="shared" si="5" ref="G21:M22">SUM(G22)</f>
        <v>250000</v>
      </c>
      <c r="H21" s="13">
        <f t="shared" si="5"/>
        <v>250000</v>
      </c>
      <c r="I21" s="13">
        <f t="shared" si="5"/>
        <v>0</v>
      </c>
      <c r="J21" s="13">
        <f t="shared" si="5"/>
        <v>0</v>
      </c>
      <c r="K21" s="13">
        <f t="shared" si="5"/>
        <v>0</v>
      </c>
      <c r="L21" s="13">
        <f t="shared" si="5"/>
        <v>250000</v>
      </c>
      <c r="M21" s="13">
        <f t="shared" si="5"/>
        <v>0</v>
      </c>
      <c r="N21" s="25"/>
    </row>
    <row r="22" spans="3:14" ht="21">
      <c r="C22" s="31"/>
      <c r="D22" s="31"/>
      <c r="E22" s="22">
        <v>6050</v>
      </c>
      <c r="F22" s="23" t="s">
        <v>18</v>
      </c>
      <c r="G22" s="24">
        <f t="shared" si="5"/>
        <v>250000</v>
      </c>
      <c r="H22" s="24">
        <f t="shared" si="5"/>
        <v>250000</v>
      </c>
      <c r="I22" s="24">
        <f t="shared" si="5"/>
        <v>0</v>
      </c>
      <c r="J22" s="24">
        <f t="shared" si="5"/>
        <v>0</v>
      </c>
      <c r="K22" s="24">
        <f t="shared" si="5"/>
        <v>0</v>
      </c>
      <c r="L22" s="24">
        <f t="shared" si="5"/>
        <v>250000</v>
      </c>
      <c r="M22" s="24">
        <f t="shared" si="5"/>
        <v>0</v>
      </c>
      <c r="N22" s="41"/>
    </row>
    <row r="23" spans="3:14" ht="22.5">
      <c r="C23" s="31"/>
      <c r="D23" s="31"/>
      <c r="E23" s="27">
        <v>2</v>
      </c>
      <c r="F23" s="28" t="s">
        <v>28</v>
      </c>
      <c r="G23" s="29">
        <v>250000</v>
      </c>
      <c r="H23" s="29">
        <v>250000</v>
      </c>
      <c r="I23" s="29"/>
      <c r="J23" s="31"/>
      <c r="K23" s="31"/>
      <c r="L23" s="29">
        <v>250000</v>
      </c>
      <c r="M23" s="29">
        <f>L23-G23</f>
        <v>0</v>
      </c>
      <c r="N23" s="25" t="s">
        <v>20</v>
      </c>
    </row>
    <row r="24" spans="3:14" ht="12.75">
      <c r="C24" s="45"/>
      <c r="D24" s="11">
        <v>60016</v>
      </c>
      <c r="E24" s="11"/>
      <c r="F24" s="46" t="s">
        <v>29</v>
      </c>
      <c r="G24" s="13">
        <f aca="true" t="shared" si="6" ref="G24:M24">SUM(G25)</f>
        <v>640000</v>
      </c>
      <c r="H24" s="13">
        <f t="shared" si="6"/>
        <v>640000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1615000</v>
      </c>
      <c r="M24" s="13">
        <f t="shared" si="6"/>
        <v>975000</v>
      </c>
      <c r="N24" s="25"/>
    </row>
    <row r="25" spans="3:14" ht="21">
      <c r="C25" s="31"/>
      <c r="D25" s="47"/>
      <c r="E25" s="22">
        <v>6050</v>
      </c>
      <c r="F25" s="23" t="s">
        <v>18</v>
      </c>
      <c r="G25" s="48">
        <f aca="true" t="shared" si="7" ref="G25:M25">SUM(G26:G34)</f>
        <v>640000</v>
      </c>
      <c r="H25" s="48">
        <f t="shared" si="7"/>
        <v>640000</v>
      </c>
      <c r="I25" s="48">
        <f t="shared" si="7"/>
        <v>0</v>
      </c>
      <c r="J25" s="48">
        <f t="shared" si="7"/>
        <v>0</v>
      </c>
      <c r="K25" s="48">
        <f t="shared" si="7"/>
        <v>0</v>
      </c>
      <c r="L25" s="48">
        <f t="shared" si="7"/>
        <v>1615000</v>
      </c>
      <c r="M25" s="48">
        <f t="shared" si="7"/>
        <v>975000</v>
      </c>
      <c r="N25" s="25"/>
    </row>
    <row r="26" spans="3:14" ht="12.75">
      <c r="C26" s="31"/>
      <c r="D26" s="47"/>
      <c r="E26" s="23">
        <v>1</v>
      </c>
      <c r="F26" s="28" t="s">
        <v>30</v>
      </c>
      <c r="G26" s="29">
        <v>150000</v>
      </c>
      <c r="H26" s="29">
        <v>150000</v>
      </c>
      <c r="I26" s="48"/>
      <c r="J26" s="48"/>
      <c r="K26" s="31"/>
      <c r="L26" s="29">
        <v>1000000</v>
      </c>
      <c r="M26" s="29">
        <f aca="true" t="shared" si="8" ref="M26:M34">L26-G26</f>
        <v>850000</v>
      </c>
      <c r="N26" s="25" t="s">
        <v>20</v>
      </c>
    </row>
    <row r="27" spans="3:14" ht="12.75">
      <c r="C27" s="31"/>
      <c r="D27" s="47"/>
      <c r="E27" s="23">
        <v>2</v>
      </c>
      <c r="F27" s="28" t="s">
        <v>31</v>
      </c>
      <c r="G27" s="29">
        <v>70000</v>
      </c>
      <c r="H27" s="29">
        <v>70000</v>
      </c>
      <c r="I27" s="48"/>
      <c r="J27" s="48"/>
      <c r="K27" s="31"/>
      <c r="L27" s="29">
        <v>70000</v>
      </c>
      <c r="M27" s="29">
        <f t="shared" si="8"/>
        <v>0</v>
      </c>
      <c r="N27" s="25" t="s">
        <v>20</v>
      </c>
    </row>
    <row r="28" spans="3:14" ht="12.75">
      <c r="C28" s="31"/>
      <c r="D28" s="47"/>
      <c r="E28" s="23">
        <v>3</v>
      </c>
      <c r="F28" s="28" t="s">
        <v>32</v>
      </c>
      <c r="G28" s="29">
        <v>60000</v>
      </c>
      <c r="H28" s="29">
        <v>60000</v>
      </c>
      <c r="I28" s="48"/>
      <c r="J28" s="48"/>
      <c r="K28" s="31"/>
      <c r="L28" s="29">
        <v>60000</v>
      </c>
      <c r="M28" s="29">
        <f t="shared" si="8"/>
        <v>0</v>
      </c>
      <c r="N28" s="25" t="s">
        <v>20</v>
      </c>
    </row>
    <row r="29" spans="2:14" ht="12.75">
      <c r="B29" s="15"/>
      <c r="C29" s="31"/>
      <c r="D29" s="31"/>
      <c r="E29" s="23">
        <v>4</v>
      </c>
      <c r="F29" s="28" t="s">
        <v>33</v>
      </c>
      <c r="G29" s="29">
        <v>100000</v>
      </c>
      <c r="H29" s="29">
        <v>100000</v>
      </c>
      <c r="I29" s="31"/>
      <c r="J29" s="31"/>
      <c r="K29" s="31"/>
      <c r="L29" s="29">
        <v>100000</v>
      </c>
      <c r="M29" s="29">
        <f t="shared" si="8"/>
        <v>0</v>
      </c>
      <c r="N29" s="25" t="s">
        <v>20</v>
      </c>
    </row>
    <row r="30" spans="3:14" ht="12.75">
      <c r="C30" s="31"/>
      <c r="D30" s="31"/>
      <c r="E30" s="23">
        <v>5</v>
      </c>
      <c r="F30" s="28" t="s">
        <v>34</v>
      </c>
      <c r="G30" s="29">
        <v>50000</v>
      </c>
      <c r="H30" s="29">
        <v>50000</v>
      </c>
      <c r="I30" s="31"/>
      <c r="J30" s="31"/>
      <c r="K30" s="31"/>
      <c r="L30" s="29">
        <v>50000</v>
      </c>
      <c r="M30" s="29">
        <f t="shared" si="8"/>
        <v>0</v>
      </c>
      <c r="N30" s="25" t="s">
        <v>20</v>
      </c>
    </row>
    <row r="31" spans="3:14" ht="12.75">
      <c r="C31" s="31"/>
      <c r="D31" s="31"/>
      <c r="E31" s="23">
        <v>6</v>
      </c>
      <c r="F31" s="28" t="s">
        <v>35</v>
      </c>
      <c r="G31" s="29">
        <v>125000</v>
      </c>
      <c r="H31" s="29">
        <v>125000</v>
      </c>
      <c r="I31" s="31"/>
      <c r="J31" s="31"/>
      <c r="K31" s="31"/>
      <c r="L31" s="29">
        <v>250000</v>
      </c>
      <c r="M31" s="29">
        <f t="shared" si="8"/>
        <v>125000</v>
      </c>
      <c r="N31" s="25" t="s">
        <v>20</v>
      </c>
    </row>
    <row r="32" spans="3:14" ht="12.75">
      <c r="C32" s="31"/>
      <c r="D32" s="31"/>
      <c r="E32" s="23">
        <v>7</v>
      </c>
      <c r="F32" s="28" t="s">
        <v>36</v>
      </c>
      <c r="G32" s="29">
        <v>35000</v>
      </c>
      <c r="H32" s="29">
        <v>35000</v>
      </c>
      <c r="I32" s="31"/>
      <c r="J32" s="31"/>
      <c r="K32" s="31"/>
      <c r="L32" s="29">
        <v>35000</v>
      </c>
      <c r="M32" s="29">
        <f t="shared" si="8"/>
        <v>0</v>
      </c>
      <c r="N32" s="25" t="s">
        <v>20</v>
      </c>
    </row>
    <row r="33" spans="3:14" ht="12.75">
      <c r="C33" s="31"/>
      <c r="D33" s="31"/>
      <c r="E33" s="23">
        <v>8</v>
      </c>
      <c r="F33" s="28" t="s">
        <v>37</v>
      </c>
      <c r="G33" s="49">
        <v>30000</v>
      </c>
      <c r="H33" s="49">
        <v>30000</v>
      </c>
      <c r="I33" s="31"/>
      <c r="J33" s="31"/>
      <c r="K33" s="31"/>
      <c r="L33" s="49">
        <v>30000</v>
      </c>
      <c r="M33" s="29">
        <f t="shared" si="8"/>
        <v>0</v>
      </c>
      <c r="N33" s="25" t="s">
        <v>20</v>
      </c>
    </row>
    <row r="34" spans="3:14" ht="12.75">
      <c r="C34" s="31"/>
      <c r="D34" s="31"/>
      <c r="E34" s="23">
        <v>9</v>
      </c>
      <c r="F34" s="28" t="s">
        <v>38</v>
      </c>
      <c r="G34" s="29">
        <v>20000</v>
      </c>
      <c r="H34" s="29">
        <v>20000</v>
      </c>
      <c r="I34" s="31"/>
      <c r="J34" s="31"/>
      <c r="K34" s="31"/>
      <c r="L34" s="29">
        <v>20000</v>
      </c>
      <c r="M34" s="29">
        <f t="shared" si="8"/>
        <v>0</v>
      </c>
      <c r="N34" s="25" t="s">
        <v>20</v>
      </c>
    </row>
    <row r="35" spans="3:15" ht="12.75">
      <c r="C35" s="11">
        <v>700</v>
      </c>
      <c r="D35" s="11"/>
      <c r="E35" s="50"/>
      <c r="F35" s="50" t="s">
        <v>39</v>
      </c>
      <c r="G35" s="13">
        <f aca="true" t="shared" si="9" ref="G35:M37">SUM(G36)</f>
        <v>20000</v>
      </c>
      <c r="H35" s="13">
        <f t="shared" si="9"/>
        <v>20000</v>
      </c>
      <c r="I35" s="13">
        <f t="shared" si="9"/>
        <v>0</v>
      </c>
      <c r="J35" s="13">
        <f t="shared" si="9"/>
        <v>0</v>
      </c>
      <c r="K35" s="13">
        <f t="shared" si="9"/>
        <v>0</v>
      </c>
      <c r="L35" s="13">
        <f t="shared" si="9"/>
        <v>20000</v>
      </c>
      <c r="M35" s="13">
        <f t="shared" si="9"/>
        <v>0</v>
      </c>
      <c r="N35" s="25"/>
      <c r="O35" s="15"/>
    </row>
    <row r="36" spans="3:14" ht="12.75">
      <c r="C36" s="51"/>
      <c r="D36" s="51">
        <v>70005</v>
      </c>
      <c r="E36" s="52"/>
      <c r="F36" s="52" t="s">
        <v>40</v>
      </c>
      <c r="G36" s="53">
        <f t="shared" si="9"/>
        <v>20000</v>
      </c>
      <c r="H36" s="53">
        <f t="shared" si="9"/>
        <v>20000</v>
      </c>
      <c r="I36" s="53">
        <f t="shared" si="9"/>
        <v>0</v>
      </c>
      <c r="J36" s="53">
        <f t="shared" si="9"/>
        <v>0</v>
      </c>
      <c r="K36" s="53">
        <f t="shared" si="9"/>
        <v>0</v>
      </c>
      <c r="L36" s="53">
        <f t="shared" si="9"/>
        <v>20000</v>
      </c>
      <c r="M36" s="53">
        <f t="shared" si="9"/>
        <v>0</v>
      </c>
      <c r="N36" s="25"/>
    </row>
    <row r="37" spans="3:14" ht="21">
      <c r="C37" s="31"/>
      <c r="D37" s="31"/>
      <c r="E37" s="23">
        <v>6050</v>
      </c>
      <c r="F37" s="23" t="s">
        <v>18</v>
      </c>
      <c r="G37" s="24">
        <f t="shared" si="9"/>
        <v>20000</v>
      </c>
      <c r="H37" s="24">
        <f t="shared" si="9"/>
        <v>20000</v>
      </c>
      <c r="I37" s="24">
        <f t="shared" si="9"/>
        <v>0</v>
      </c>
      <c r="J37" s="24">
        <f t="shared" si="9"/>
        <v>0</v>
      </c>
      <c r="K37" s="24">
        <f t="shared" si="9"/>
        <v>0</v>
      </c>
      <c r="L37" s="24">
        <f t="shared" si="9"/>
        <v>20000</v>
      </c>
      <c r="M37" s="24">
        <f t="shared" si="9"/>
        <v>0</v>
      </c>
      <c r="N37" s="25"/>
    </row>
    <row r="38" spans="3:14" ht="12.75">
      <c r="C38" s="31"/>
      <c r="D38" s="31"/>
      <c r="E38" s="23">
        <v>1</v>
      </c>
      <c r="F38" s="28" t="s">
        <v>41</v>
      </c>
      <c r="G38" s="29">
        <v>20000</v>
      </c>
      <c r="H38" s="29">
        <v>20000</v>
      </c>
      <c r="I38" s="31"/>
      <c r="J38" s="31"/>
      <c r="K38" s="31"/>
      <c r="L38" s="29">
        <v>20000</v>
      </c>
      <c r="M38" s="29">
        <f>L38-G38</f>
        <v>0</v>
      </c>
      <c r="N38" s="25" t="s">
        <v>20</v>
      </c>
    </row>
    <row r="39" spans="3:15" ht="12.75">
      <c r="C39" s="11">
        <v>750</v>
      </c>
      <c r="D39" s="11"/>
      <c r="E39" s="50"/>
      <c r="F39" s="50" t="s">
        <v>42</v>
      </c>
      <c r="G39" s="13">
        <f aca="true" t="shared" si="10" ref="G39:M41">SUM(G40)</f>
        <v>20000</v>
      </c>
      <c r="H39" s="13">
        <f t="shared" si="10"/>
        <v>20000</v>
      </c>
      <c r="I39" s="13">
        <f t="shared" si="10"/>
        <v>0</v>
      </c>
      <c r="J39" s="13">
        <f t="shared" si="10"/>
        <v>0</v>
      </c>
      <c r="K39" s="13">
        <f t="shared" si="10"/>
        <v>0</v>
      </c>
      <c r="L39" s="13">
        <f t="shared" si="10"/>
        <v>20000</v>
      </c>
      <c r="M39" s="13">
        <f t="shared" si="10"/>
        <v>0</v>
      </c>
      <c r="N39" s="25"/>
      <c r="O39" s="15"/>
    </row>
    <row r="40" spans="3:14" ht="24">
      <c r="C40" s="51"/>
      <c r="D40" s="51">
        <v>75023</v>
      </c>
      <c r="E40" s="52"/>
      <c r="F40" s="52" t="s">
        <v>43</v>
      </c>
      <c r="G40" s="53">
        <f t="shared" si="10"/>
        <v>20000</v>
      </c>
      <c r="H40" s="53">
        <f t="shared" si="10"/>
        <v>20000</v>
      </c>
      <c r="I40" s="53">
        <f t="shared" si="10"/>
        <v>0</v>
      </c>
      <c r="J40" s="53">
        <f t="shared" si="10"/>
        <v>0</v>
      </c>
      <c r="K40" s="53">
        <f t="shared" si="10"/>
        <v>0</v>
      </c>
      <c r="L40" s="53">
        <f t="shared" si="10"/>
        <v>20000</v>
      </c>
      <c r="M40" s="53">
        <f t="shared" si="10"/>
        <v>0</v>
      </c>
      <c r="N40" s="25"/>
    </row>
    <row r="41" spans="3:14" ht="21">
      <c r="C41" s="31"/>
      <c r="D41" s="31"/>
      <c r="E41" s="23">
        <v>6050</v>
      </c>
      <c r="F41" s="23" t="s">
        <v>18</v>
      </c>
      <c r="G41" s="24">
        <f t="shared" si="10"/>
        <v>20000</v>
      </c>
      <c r="H41" s="24">
        <f t="shared" si="10"/>
        <v>20000</v>
      </c>
      <c r="I41" s="24">
        <f t="shared" si="10"/>
        <v>0</v>
      </c>
      <c r="J41" s="24">
        <f t="shared" si="10"/>
        <v>0</v>
      </c>
      <c r="K41" s="24">
        <f t="shared" si="10"/>
        <v>0</v>
      </c>
      <c r="L41" s="24">
        <f t="shared" si="10"/>
        <v>20000</v>
      </c>
      <c r="M41" s="24">
        <f t="shared" si="10"/>
        <v>0</v>
      </c>
      <c r="N41" s="25"/>
    </row>
    <row r="42" spans="3:14" ht="22.5">
      <c r="C42" s="31"/>
      <c r="D42" s="31"/>
      <c r="E42" s="23">
        <v>1</v>
      </c>
      <c r="F42" s="28" t="s">
        <v>44</v>
      </c>
      <c r="G42" s="29">
        <v>20000</v>
      </c>
      <c r="H42" s="29">
        <v>20000</v>
      </c>
      <c r="I42" s="31"/>
      <c r="J42" s="31"/>
      <c r="K42" s="31"/>
      <c r="L42" s="29">
        <v>20000</v>
      </c>
      <c r="M42" s="29">
        <f>L42-G42</f>
        <v>0</v>
      </c>
      <c r="N42" s="25" t="s">
        <v>20</v>
      </c>
    </row>
    <row r="43" spans="3:15" ht="12.75">
      <c r="C43" s="11">
        <v>851</v>
      </c>
      <c r="D43" s="11"/>
      <c r="E43" s="50"/>
      <c r="F43" s="50" t="s">
        <v>45</v>
      </c>
      <c r="G43" s="13">
        <f aca="true" t="shared" si="11" ref="G43:M44">SUM(G44)</f>
        <v>40000</v>
      </c>
      <c r="H43" s="13">
        <f t="shared" si="11"/>
        <v>40000</v>
      </c>
      <c r="I43" s="13">
        <f t="shared" si="11"/>
        <v>0</v>
      </c>
      <c r="J43" s="13">
        <f t="shared" si="11"/>
        <v>0</v>
      </c>
      <c r="K43" s="13">
        <f t="shared" si="11"/>
        <v>0</v>
      </c>
      <c r="L43" s="13">
        <f t="shared" si="11"/>
        <v>40000</v>
      </c>
      <c r="M43" s="13">
        <f t="shared" si="11"/>
        <v>0</v>
      </c>
      <c r="N43" s="25"/>
      <c r="O43" s="15"/>
    </row>
    <row r="44" spans="3:14" ht="12.75">
      <c r="C44" s="51"/>
      <c r="D44" s="51">
        <v>85154</v>
      </c>
      <c r="E44" s="52"/>
      <c r="F44" s="52" t="s">
        <v>46</v>
      </c>
      <c r="G44" s="53">
        <f t="shared" si="11"/>
        <v>40000</v>
      </c>
      <c r="H44" s="53">
        <f t="shared" si="11"/>
        <v>40000</v>
      </c>
      <c r="I44" s="53">
        <f t="shared" si="11"/>
        <v>0</v>
      </c>
      <c r="J44" s="53">
        <f t="shared" si="11"/>
        <v>0</v>
      </c>
      <c r="K44" s="53">
        <f t="shared" si="11"/>
        <v>0</v>
      </c>
      <c r="L44" s="53">
        <f t="shared" si="11"/>
        <v>40000</v>
      </c>
      <c r="M44" s="53">
        <f t="shared" si="11"/>
        <v>0</v>
      </c>
      <c r="N44" s="25"/>
    </row>
    <row r="45" spans="3:13" ht="21">
      <c r="C45" s="31"/>
      <c r="D45" s="31"/>
      <c r="E45" s="23">
        <v>6050</v>
      </c>
      <c r="F45" s="23" t="s">
        <v>18</v>
      </c>
      <c r="G45" s="29">
        <v>40000</v>
      </c>
      <c r="H45" s="29">
        <v>40000</v>
      </c>
      <c r="I45" s="31"/>
      <c r="J45" s="31"/>
      <c r="K45" s="31"/>
      <c r="L45" s="29">
        <v>40000</v>
      </c>
      <c r="M45" s="29">
        <f>L45-G45</f>
        <v>0</v>
      </c>
    </row>
    <row r="46" spans="3:14" ht="12.75">
      <c r="C46" s="31"/>
      <c r="D46" s="31"/>
      <c r="E46" s="23"/>
      <c r="F46" s="54" t="s">
        <v>47</v>
      </c>
      <c r="G46" s="29">
        <f>G45</f>
        <v>40000</v>
      </c>
      <c r="H46" s="29">
        <f>H45</f>
        <v>40000</v>
      </c>
      <c r="I46" s="31"/>
      <c r="J46" s="31"/>
      <c r="K46" s="31"/>
      <c r="L46" s="29"/>
      <c r="M46" s="29"/>
      <c r="N46" s="25" t="s">
        <v>20</v>
      </c>
    </row>
    <row r="47" spans="3:15" ht="25.5">
      <c r="C47" s="11">
        <v>900</v>
      </c>
      <c r="D47" s="11"/>
      <c r="E47" s="11"/>
      <c r="F47" s="12" t="s">
        <v>48</v>
      </c>
      <c r="G47" s="13">
        <f aca="true" t="shared" si="12" ref="G47:M47">SUM(G48,G53,G56,G64)</f>
        <v>1674416</v>
      </c>
      <c r="H47" s="13">
        <f t="shared" si="12"/>
        <v>1674416</v>
      </c>
      <c r="I47" s="13">
        <f t="shared" si="12"/>
        <v>0</v>
      </c>
      <c r="J47" s="13">
        <f t="shared" si="12"/>
        <v>0</v>
      </c>
      <c r="K47" s="13">
        <f t="shared" si="12"/>
        <v>0</v>
      </c>
      <c r="L47" s="13">
        <f t="shared" si="12"/>
        <v>8883000</v>
      </c>
      <c r="M47" s="13">
        <f t="shared" si="12"/>
        <v>7208584</v>
      </c>
      <c r="N47" s="55"/>
      <c r="O47" s="15"/>
    </row>
    <row r="48" spans="3:15" ht="12.75">
      <c r="C48" s="31"/>
      <c r="D48" s="47">
        <v>90001</v>
      </c>
      <c r="E48" s="47"/>
      <c r="F48" s="56" t="s">
        <v>49</v>
      </c>
      <c r="G48" s="57">
        <f aca="true" t="shared" si="13" ref="G48:M48">SUM(G49)</f>
        <v>922416</v>
      </c>
      <c r="H48" s="57">
        <f t="shared" si="13"/>
        <v>922416</v>
      </c>
      <c r="I48" s="57">
        <f t="shared" si="13"/>
        <v>0</v>
      </c>
      <c r="J48" s="57">
        <f t="shared" si="13"/>
        <v>0</v>
      </c>
      <c r="K48" s="57">
        <f t="shared" si="13"/>
        <v>0</v>
      </c>
      <c r="L48" s="57">
        <f t="shared" si="13"/>
        <v>4744000</v>
      </c>
      <c r="M48" s="57">
        <f t="shared" si="13"/>
        <v>3821584</v>
      </c>
      <c r="N48" s="37"/>
      <c r="O48" s="15"/>
    </row>
    <row r="49" spans="3:15" ht="21">
      <c r="C49" s="31"/>
      <c r="D49" s="47"/>
      <c r="E49" s="22">
        <v>6050</v>
      </c>
      <c r="F49" s="23" t="s">
        <v>18</v>
      </c>
      <c r="G49" s="57">
        <f aca="true" t="shared" si="14" ref="G49:M49">SUM(G50:G52)</f>
        <v>922416</v>
      </c>
      <c r="H49" s="57">
        <f t="shared" si="14"/>
        <v>922416</v>
      </c>
      <c r="I49" s="57">
        <f t="shared" si="14"/>
        <v>0</v>
      </c>
      <c r="J49" s="57">
        <f t="shared" si="14"/>
        <v>0</v>
      </c>
      <c r="K49" s="57">
        <f t="shared" si="14"/>
        <v>0</v>
      </c>
      <c r="L49" s="57">
        <f t="shared" si="14"/>
        <v>4744000</v>
      </c>
      <c r="M49" s="57">
        <f t="shared" si="14"/>
        <v>3821584</v>
      </c>
      <c r="N49" s="37"/>
      <c r="O49" s="15"/>
    </row>
    <row r="50" spans="3:14" ht="12.75">
      <c r="C50" s="31"/>
      <c r="D50" s="47"/>
      <c r="E50" s="58">
        <v>1</v>
      </c>
      <c r="F50" s="59" t="s">
        <v>50</v>
      </c>
      <c r="G50" s="60">
        <v>867416</v>
      </c>
      <c r="H50" s="60">
        <v>867416</v>
      </c>
      <c r="I50" s="47"/>
      <c r="J50" s="47"/>
      <c r="K50" s="47"/>
      <c r="L50" s="60">
        <v>4689000</v>
      </c>
      <c r="M50" s="29">
        <f>L50-G50</f>
        <v>3821584</v>
      </c>
      <c r="N50" s="25" t="s">
        <v>20</v>
      </c>
    </row>
    <row r="51" spans="3:14" ht="22.5">
      <c r="C51" s="31"/>
      <c r="D51" s="31"/>
      <c r="E51" s="58">
        <v>2</v>
      </c>
      <c r="F51" s="28" t="s">
        <v>51</v>
      </c>
      <c r="G51" s="29">
        <v>40000</v>
      </c>
      <c r="H51" s="29">
        <v>40000</v>
      </c>
      <c r="I51" s="31"/>
      <c r="J51" s="31"/>
      <c r="K51" s="31"/>
      <c r="L51" s="29">
        <v>40000</v>
      </c>
      <c r="M51" s="29">
        <f>L51-G51</f>
        <v>0</v>
      </c>
      <c r="N51" s="25" t="s">
        <v>20</v>
      </c>
    </row>
    <row r="52" spans="3:14" ht="22.5">
      <c r="C52" s="31"/>
      <c r="D52" s="31"/>
      <c r="E52" s="58">
        <v>3</v>
      </c>
      <c r="F52" s="28" t="s">
        <v>52</v>
      </c>
      <c r="G52" s="29">
        <v>15000</v>
      </c>
      <c r="H52" s="29">
        <v>15000</v>
      </c>
      <c r="I52" s="31"/>
      <c r="J52" s="31"/>
      <c r="K52" s="31"/>
      <c r="L52" s="29">
        <v>15000</v>
      </c>
      <c r="M52" s="29">
        <f>L52-G52</f>
        <v>0</v>
      </c>
      <c r="N52" s="25" t="s">
        <v>20</v>
      </c>
    </row>
    <row r="53" spans="3:15" s="38" customFormat="1" ht="21.75">
      <c r="C53" s="47"/>
      <c r="D53" s="47">
        <v>90005</v>
      </c>
      <c r="E53" s="47"/>
      <c r="F53" s="61" t="s">
        <v>53</v>
      </c>
      <c r="G53" s="48">
        <f aca="true" t="shared" si="15" ref="G53:M53">SUM(G54)</f>
        <v>673000</v>
      </c>
      <c r="H53" s="48">
        <f t="shared" si="15"/>
        <v>673000</v>
      </c>
      <c r="I53" s="48">
        <f t="shared" si="15"/>
        <v>0</v>
      </c>
      <c r="J53" s="48">
        <f t="shared" si="15"/>
        <v>0</v>
      </c>
      <c r="K53" s="48">
        <f t="shared" si="15"/>
        <v>0</v>
      </c>
      <c r="L53" s="48">
        <f t="shared" si="15"/>
        <v>3860000</v>
      </c>
      <c r="M53" s="48">
        <f t="shared" si="15"/>
        <v>3187000</v>
      </c>
      <c r="N53" s="37"/>
      <c r="O53" s="15"/>
    </row>
    <row r="54" spans="3:15" s="38" customFormat="1" ht="21">
      <c r="C54" s="47"/>
      <c r="D54" s="47"/>
      <c r="E54" s="22">
        <v>6050</v>
      </c>
      <c r="F54" s="23" t="s">
        <v>18</v>
      </c>
      <c r="G54" s="48">
        <f aca="true" t="shared" si="16" ref="G54:M54">SUM(G55:G55)</f>
        <v>673000</v>
      </c>
      <c r="H54" s="48">
        <f t="shared" si="16"/>
        <v>673000</v>
      </c>
      <c r="I54" s="48">
        <f t="shared" si="16"/>
        <v>0</v>
      </c>
      <c r="J54" s="48">
        <f t="shared" si="16"/>
        <v>0</v>
      </c>
      <c r="K54" s="48">
        <f t="shared" si="16"/>
        <v>0</v>
      </c>
      <c r="L54" s="48">
        <f t="shared" si="16"/>
        <v>3860000</v>
      </c>
      <c r="M54" s="48">
        <f t="shared" si="16"/>
        <v>3187000</v>
      </c>
      <c r="N54" s="37"/>
      <c r="O54" s="15"/>
    </row>
    <row r="55" spans="3:14" ht="22.5">
      <c r="C55" s="31"/>
      <c r="D55" s="31"/>
      <c r="E55" s="58">
        <v>1</v>
      </c>
      <c r="F55" s="28" t="s">
        <v>54</v>
      </c>
      <c r="G55" s="62">
        <v>673000</v>
      </c>
      <c r="H55" s="62">
        <v>673000</v>
      </c>
      <c r="I55" s="63"/>
      <c r="J55" s="31"/>
      <c r="K55" s="31"/>
      <c r="L55" s="64">
        <v>3860000</v>
      </c>
      <c r="M55" s="64">
        <f>L55-G55</f>
        <v>3187000</v>
      </c>
      <c r="N55" s="25" t="s">
        <v>20</v>
      </c>
    </row>
    <row r="56" spans="3:15" s="38" customFormat="1" ht="12.75">
      <c r="C56" s="47"/>
      <c r="D56" s="47">
        <v>90015</v>
      </c>
      <c r="E56" s="47"/>
      <c r="F56" s="61" t="s">
        <v>55</v>
      </c>
      <c r="G56" s="48">
        <f aca="true" t="shared" si="17" ref="G56:M56">SUM(G57)</f>
        <v>59000</v>
      </c>
      <c r="H56" s="48">
        <f t="shared" si="17"/>
        <v>59000</v>
      </c>
      <c r="I56" s="48">
        <f t="shared" si="17"/>
        <v>0</v>
      </c>
      <c r="J56" s="48">
        <f t="shared" si="17"/>
        <v>0</v>
      </c>
      <c r="K56" s="48">
        <f t="shared" si="17"/>
        <v>0</v>
      </c>
      <c r="L56" s="48">
        <f t="shared" si="17"/>
        <v>259000</v>
      </c>
      <c r="M56" s="48">
        <f t="shared" si="17"/>
        <v>200000</v>
      </c>
      <c r="N56" s="37"/>
      <c r="O56" s="15"/>
    </row>
    <row r="57" spans="3:15" s="38" customFormat="1" ht="21">
      <c r="C57" s="47"/>
      <c r="D57" s="47"/>
      <c r="E57" s="22">
        <v>6050</v>
      </c>
      <c r="F57" s="23" t="s">
        <v>18</v>
      </c>
      <c r="G57" s="48">
        <f aca="true" t="shared" si="18" ref="G57:M57">SUM(G58:G63)</f>
        <v>59000</v>
      </c>
      <c r="H57" s="48">
        <f t="shared" si="18"/>
        <v>59000</v>
      </c>
      <c r="I57" s="48">
        <f t="shared" si="18"/>
        <v>0</v>
      </c>
      <c r="J57" s="48">
        <f t="shared" si="18"/>
        <v>0</v>
      </c>
      <c r="K57" s="48">
        <f t="shared" si="18"/>
        <v>0</v>
      </c>
      <c r="L57" s="48">
        <f t="shared" si="18"/>
        <v>259000</v>
      </c>
      <c r="M57" s="48">
        <f t="shared" si="18"/>
        <v>200000</v>
      </c>
      <c r="N57" s="37"/>
      <c r="O57" s="15"/>
    </row>
    <row r="58" spans="3:14" ht="22.5">
      <c r="C58" s="65"/>
      <c r="D58" s="65"/>
      <c r="E58" s="66">
        <v>1</v>
      </c>
      <c r="F58" s="67" t="s">
        <v>56</v>
      </c>
      <c r="G58" s="64">
        <v>5000</v>
      </c>
      <c r="H58" s="64">
        <v>5000</v>
      </c>
      <c r="I58" s="68"/>
      <c r="J58" s="68"/>
      <c r="K58" s="68"/>
      <c r="L58" s="64">
        <v>180000</v>
      </c>
      <c r="M58" s="64">
        <f aca="true" t="shared" si="19" ref="M58:M63">L58-G58</f>
        <v>175000</v>
      </c>
      <c r="N58" s="25" t="s">
        <v>20</v>
      </c>
    </row>
    <row r="59" spans="3:14" ht="12.75">
      <c r="C59" s="65"/>
      <c r="D59" s="65"/>
      <c r="E59" s="66">
        <v>2</v>
      </c>
      <c r="F59" s="67" t="s">
        <v>57</v>
      </c>
      <c r="G59" s="64">
        <v>10000</v>
      </c>
      <c r="H59" s="64">
        <v>10000</v>
      </c>
      <c r="I59" s="68"/>
      <c r="J59" s="68"/>
      <c r="K59" s="68"/>
      <c r="L59" s="64">
        <v>30000</v>
      </c>
      <c r="M59" s="64">
        <f t="shared" si="19"/>
        <v>20000</v>
      </c>
      <c r="N59" s="25"/>
    </row>
    <row r="60" spans="3:14" ht="12.75">
      <c r="C60" s="65"/>
      <c r="D60" s="65"/>
      <c r="E60" s="66">
        <v>3</v>
      </c>
      <c r="F60" s="67" t="s">
        <v>58</v>
      </c>
      <c r="G60" s="29">
        <v>15000</v>
      </c>
      <c r="H60" s="29">
        <v>15000</v>
      </c>
      <c r="I60" s="31"/>
      <c r="J60" s="31"/>
      <c r="K60" s="31"/>
      <c r="L60" s="29">
        <v>20000</v>
      </c>
      <c r="M60" s="69">
        <f t="shared" si="19"/>
        <v>5000</v>
      </c>
      <c r="N60" s="25" t="s">
        <v>20</v>
      </c>
    </row>
    <row r="61" spans="3:14" ht="12.75">
      <c r="C61" s="65"/>
      <c r="D61" s="65"/>
      <c r="E61" s="66">
        <v>4</v>
      </c>
      <c r="F61" s="67" t="s">
        <v>59</v>
      </c>
      <c r="G61" s="29">
        <v>15000</v>
      </c>
      <c r="H61" s="29">
        <v>15000</v>
      </c>
      <c r="I61" s="31"/>
      <c r="J61" s="31"/>
      <c r="K61" s="31"/>
      <c r="L61" s="29">
        <v>15000</v>
      </c>
      <c r="M61" s="69">
        <f t="shared" si="19"/>
        <v>0</v>
      </c>
      <c r="N61" s="25" t="s">
        <v>20</v>
      </c>
    </row>
    <row r="62" spans="3:14" ht="12.75">
      <c r="C62" s="65"/>
      <c r="D62" s="65"/>
      <c r="E62" s="66">
        <v>5</v>
      </c>
      <c r="F62" s="67" t="s">
        <v>60</v>
      </c>
      <c r="G62" s="29">
        <v>6000</v>
      </c>
      <c r="H62" s="29">
        <v>6000</v>
      </c>
      <c r="I62" s="31"/>
      <c r="J62" s="31"/>
      <c r="K62" s="31"/>
      <c r="L62" s="29">
        <v>6000</v>
      </c>
      <c r="M62" s="69">
        <f t="shared" si="19"/>
        <v>0</v>
      </c>
      <c r="N62" s="25" t="s">
        <v>20</v>
      </c>
    </row>
    <row r="63" spans="3:14" ht="12.75">
      <c r="C63" s="65"/>
      <c r="D63" s="65"/>
      <c r="E63" s="66">
        <v>6</v>
      </c>
      <c r="F63" s="67" t="s">
        <v>61</v>
      </c>
      <c r="G63" s="29">
        <v>8000</v>
      </c>
      <c r="H63" s="29">
        <v>8000</v>
      </c>
      <c r="I63" s="31"/>
      <c r="J63" s="31"/>
      <c r="K63" s="31"/>
      <c r="L63" s="29">
        <v>8000</v>
      </c>
      <c r="M63" s="69">
        <f t="shared" si="19"/>
        <v>0</v>
      </c>
      <c r="N63" s="25" t="s">
        <v>20</v>
      </c>
    </row>
    <row r="64" spans="3:15" ht="12.75">
      <c r="C64" s="31"/>
      <c r="D64" s="22">
        <v>90095</v>
      </c>
      <c r="E64" s="58"/>
      <c r="F64" s="23" t="s">
        <v>62</v>
      </c>
      <c r="G64" s="24">
        <f aca="true" t="shared" si="20" ref="G64:M65">SUM(G65)</f>
        <v>20000</v>
      </c>
      <c r="H64" s="24">
        <f t="shared" si="20"/>
        <v>20000</v>
      </c>
      <c r="I64" s="24">
        <f t="shared" si="20"/>
        <v>0</v>
      </c>
      <c r="J64" s="24">
        <f t="shared" si="20"/>
        <v>0</v>
      </c>
      <c r="K64" s="24">
        <f t="shared" si="20"/>
        <v>0</v>
      </c>
      <c r="L64" s="24">
        <f t="shared" si="20"/>
        <v>20000</v>
      </c>
      <c r="M64" s="24">
        <f t="shared" si="20"/>
        <v>0</v>
      </c>
      <c r="N64" s="25"/>
      <c r="O64" s="15"/>
    </row>
    <row r="65" spans="3:15" ht="21">
      <c r="C65" s="31"/>
      <c r="D65" s="22"/>
      <c r="E65" s="22">
        <v>6050</v>
      </c>
      <c r="F65" s="23" t="s">
        <v>18</v>
      </c>
      <c r="G65" s="24">
        <f t="shared" si="20"/>
        <v>20000</v>
      </c>
      <c r="H65" s="24">
        <f t="shared" si="20"/>
        <v>20000</v>
      </c>
      <c r="I65" s="24">
        <f t="shared" si="20"/>
        <v>0</v>
      </c>
      <c r="J65" s="24">
        <f t="shared" si="20"/>
        <v>0</v>
      </c>
      <c r="K65" s="24">
        <f t="shared" si="20"/>
        <v>0</v>
      </c>
      <c r="L65" s="24">
        <f t="shared" si="20"/>
        <v>20000</v>
      </c>
      <c r="M65" s="24">
        <f t="shared" si="20"/>
        <v>0</v>
      </c>
      <c r="N65" s="25"/>
      <c r="O65" s="15"/>
    </row>
    <row r="66" spans="3:14" ht="12.75">
      <c r="C66" s="31"/>
      <c r="D66" s="31"/>
      <c r="E66" s="66">
        <v>1</v>
      </c>
      <c r="F66" s="28" t="s">
        <v>63</v>
      </c>
      <c r="G66" s="29">
        <v>20000</v>
      </c>
      <c r="H66" s="29">
        <v>20000</v>
      </c>
      <c r="I66" s="31"/>
      <c r="J66" s="31"/>
      <c r="K66" s="31"/>
      <c r="L66" s="29">
        <v>20000</v>
      </c>
      <c r="M66" s="29">
        <f>L66-G66</f>
        <v>0</v>
      </c>
      <c r="N66" s="25" t="s">
        <v>20</v>
      </c>
    </row>
    <row r="67" spans="3:15" ht="12.75">
      <c r="C67" s="97" t="s">
        <v>64</v>
      </c>
      <c r="D67" s="98"/>
      <c r="E67" s="98"/>
      <c r="F67" s="99"/>
      <c r="G67" s="70">
        <f aca="true" t="shared" si="21" ref="G67:M67">SUM(G47,G16,G10,G43,G39,G35)</f>
        <v>2984416</v>
      </c>
      <c r="H67" s="70">
        <f t="shared" si="21"/>
        <v>2984416</v>
      </c>
      <c r="I67" s="70">
        <f t="shared" si="21"/>
        <v>0</v>
      </c>
      <c r="J67" s="70">
        <f t="shared" si="21"/>
        <v>0</v>
      </c>
      <c r="K67" s="70">
        <f t="shared" si="21"/>
        <v>0</v>
      </c>
      <c r="L67" s="70">
        <f t="shared" si="21"/>
        <v>12598000</v>
      </c>
      <c r="M67" s="70">
        <f t="shared" si="21"/>
        <v>9613584</v>
      </c>
      <c r="N67" s="25"/>
      <c r="O67" s="15"/>
    </row>
    <row r="68" spans="3:15" s="73" customFormat="1" ht="12.75">
      <c r="C68" s="71">
        <v>700</v>
      </c>
      <c r="D68" s="71"/>
      <c r="E68" s="71"/>
      <c r="F68" s="46" t="s">
        <v>39</v>
      </c>
      <c r="G68" s="13">
        <f aca="true" t="shared" si="22" ref="G68:M69">SUM(G69)</f>
        <v>180000</v>
      </c>
      <c r="H68" s="13">
        <f t="shared" si="22"/>
        <v>180000</v>
      </c>
      <c r="I68" s="13">
        <f t="shared" si="22"/>
        <v>0</v>
      </c>
      <c r="J68" s="13">
        <f t="shared" si="22"/>
        <v>0</v>
      </c>
      <c r="K68" s="13">
        <f t="shared" si="22"/>
        <v>0</v>
      </c>
      <c r="L68" s="13">
        <f t="shared" si="22"/>
        <v>180000</v>
      </c>
      <c r="M68" s="13">
        <f t="shared" si="22"/>
        <v>0</v>
      </c>
      <c r="N68" s="72"/>
      <c r="O68" s="15"/>
    </row>
    <row r="69" spans="3:14" ht="12.75">
      <c r="C69" s="27"/>
      <c r="D69" s="27">
        <v>70005</v>
      </c>
      <c r="E69" s="27"/>
      <c r="F69" s="74" t="s">
        <v>65</v>
      </c>
      <c r="G69" s="24">
        <f t="shared" si="22"/>
        <v>180000</v>
      </c>
      <c r="H69" s="24">
        <f t="shared" si="22"/>
        <v>180000</v>
      </c>
      <c r="I69" s="24">
        <f t="shared" si="22"/>
        <v>0</v>
      </c>
      <c r="J69" s="24">
        <f t="shared" si="22"/>
        <v>0</v>
      </c>
      <c r="K69" s="24">
        <f t="shared" si="22"/>
        <v>0</v>
      </c>
      <c r="L69" s="24">
        <f t="shared" si="22"/>
        <v>180000</v>
      </c>
      <c r="M69" s="24">
        <f t="shared" si="22"/>
        <v>0</v>
      </c>
      <c r="N69" s="25"/>
    </row>
    <row r="70" spans="3:14" ht="22.5">
      <c r="C70" s="75"/>
      <c r="D70" s="75"/>
      <c r="E70" s="27">
        <v>6060</v>
      </c>
      <c r="F70" s="59" t="s">
        <v>66</v>
      </c>
      <c r="G70" s="29">
        <v>180000</v>
      </c>
      <c r="H70" s="29">
        <v>180000</v>
      </c>
      <c r="I70" s="31"/>
      <c r="J70" s="31"/>
      <c r="K70" s="31"/>
      <c r="L70" s="29">
        <v>180000</v>
      </c>
      <c r="M70" s="29">
        <f>L70-G70</f>
        <v>0</v>
      </c>
      <c r="N70" s="25"/>
    </row>
    <row r="71" spans="3:14" ht="12.75">
      <c r="C71" s="75"/>
      <c r="D71" s="75"/>
      <c r="E71" s="27"/>
      <c r="F71" s="59" t="s">
        <v>67</v>
      </c>
      <c r="G71" s="29">
        <f>G70</f>
        <v>180000</v>
      </c>
      <c r="H71" s="29">
        <f>H70</f>
        <v>180000</v>
      </c>
      <c r="I71" s="31"/>
      <c r="J71" s="31"/>
      <c r="K71" s="31"/>
      <c r="L71" s="29"/>
      <c r="M71" s="29"/>
      <c r="N71" s="25" t="s">
        <v>20</v>
      </c>
    </row>
    <row r="72" spans="3:14" ht="12.75">
      <c r="C72" s="75"/>
      <c r="D72" s="75"/>
      <c r="E72" s="27"/>
      <c r="F72" s="61"/>
      <c r="G72" s="24"/>
      <c r="H72" s="24"/>
      <c r="I72" s="31"/>
      <c r="J72" s="31"/>
      <c r="K72" s="31"/>
      <c r="L72" s="29"/>
      <c r="M72" s="29"/>
      <c r="N72" s="25"/>
    </row>
    <row r="73" spans="3:15" ht="12.75">
      <c r="C73" s="10" t="s">
        <v>68</v>
      </c>
      <c r="D73" s="10"/>
      <c r="E73" s="32"/>
      <c r="F73" s="50" t="s">
        <v>42</v>
      </c>
      <c r="G73" s="13">
        <f aca="true" t="shared" si="23" ref="G73:M74">SUM(G74)</f>
        <v>39800</v>
      </c>
      <c r="H73" s="13">
        <f t="shared" si="23"/>
        <v>39800</v>
      </c>
      <c r="I73" s="13">
        <f t="shared" si="23"/>
        <v>0</v>
      </c>
      <c r="J73" s="13">
        <f t="shared" si="23"/>
        <v>0</v>
      </c>
      <c r="K73" s="13">
        <f t="shared" si="23"/>
        <v>0</v>
      </c>
      <c r="L73" s="13">
        <f t="shared" si="23"/>
        <v>35000</v>
      </c>
      <c r="M73" s="13">
        <f t="shared" si="23"/>
        <v>-4800</v>
      </c>
      <c r="N73" s="25"/>
      <c r="O73" s="15"/>
    </row>
    <row r="74" spans="3:14" ht="21">
      <c r="C74" s="76"/>
      <c r="D74" s="76" t="s">
        <v>69</v>
      </c>
      <c r="E74" s="77"/>
      <c r="F74" s="23" t="s">
        <v>70</v>
      </c>
      <c r="G74" s="78">
        <f t="shared" si="23"/>
        <v>39800</v>
      </c>
      <c r="H74" s="78">
        <f t="shared" si="23"/>
        <v>39800</v>
      </c>
      <c r="I74" s="78">
        <f t="shared" si="23"/>
        <v>0</v>
      </c>
      <c r="J74" s="78">
        <f t="shared" si="23"/>
        <v>0</v>
      </c>
      <c r="K74" s="78">
        <f t="shared" si="23"/>
        <v>0</v>
      </c>
      <c r="L74" s="78">
        <f t="shared" si="23"/>
        <v>35000</v>
      </c>
      <c r="M74" s="78">
        <f t="shared" si="23"/>
        <v>-4800</v>
      </c>
      <c r="N74" s="25"/>
    </row>
    <row r="75" spans="3:13" ht="22.5">
      <c r="C75" s="76"/>
      <c r="D75" s="76"/>
      <c r="E75" s="22">
        <v>6060</v>
      </c>
      <c r="F75" s="59" t="s">
        <v>66</v>
      </c>
      <c r="G75" s="29">
        <f>SUM(G76:G78)</f>
        <v>39800</v>
      </c>
      <c r="H75" s="29">
        <f>SUM(H76:H78)</f>
        <v>39800</v>
      </c>
      <c r="I75" s="39"/>
      <c r="J75" s="39"/>
      <c r="K75" s="39"/>
      <c r="L75" s="29">
        <v>35000</v>
      </c>
      <c r="M75" s="29">
        <f>L75-G75</f>
        <v>-4800</v>
      </c>
    </row>
    <row r="76" spans="3:14" ht="12.75">
      <c r="C76" s="76"/>
      <c r="D76" s="76"/>
      <c r="E76" s="22"/>
      <c r="F76" s="59" t="s">
        <v>71</v>
      </c>
      <c r="G76" s="29">
        <v>10000</v>
      </c>
      <c r="H76" s="29">
        <v>10000</v>
      </c>
      <c r="I76" s="39"/>
      <c r="J76" s="39"/>
      <c r="K76" s="39"/>
      <c r="L76" s="29"/>
      <c r="M76" s="29"/>
      <c r="N76" s="25" t="s">
        <v>20</v>
      </c>
    </row>
    <row r="77" spans="3:14" ht="12.75">
      <c r="C77" s="76"/>
      <c r="D77" s="79"/>
      <c r="E77" s="27"/>
      <c r="F77" s="54" t="s">
        <v>72</v>
      </c>
      <c r="G77" s="63">
        <v>25000</v>
      </c>
      <c r="H77" s="63">
        <v>25000</v>
      </c>
      <c r="I77" s="47"/>
      <c r="J77" s="47"/>
      <c r="K77" s="47"/>
      <c r="L77" s="48"/>
      <c r="M77" s="48"/>
      <c r="N77" s="25" t="s">
        <v>20</v>
      </c>
    </row>
    <row r="78" spans="3:14" ht="12.75">
      <c r="C78" s="76"/>
      <c r="D78" s="79"/>
      <c r="E78" s="27"/>
      <c r="F78" s="54" t="s">
        <v>84</v>
      </c>
      <c r="G78" s="63">
        <v>4800</v>
      </c>
      <c r="H78" s="63">
        <v>4800</v>
      </c>
      <c r="I78" s="47"/>
      <c r="J78" s="47"/>
      <c r="K78" s="47"/>
      <c r="L78" s="48"/>
      <c r="M78" s="48"/>
      <c r="N78" s="25" t="s">
        <v>20</v>
      </c>
    </row>
    <row r="79" spans="3:15" ht="12.75">
      <c r="C79" s="11">
        <v>851</v>
      </c>
      <c r="D79" s="11"/>
      <c r="E79" s="11"/>
      <c r="F79" s="80" t="s">
        <v>45</v>
      </c>
      <c r="G79" s="34">
        <f aca="true" t="shared" si="24" ref="G79:M80">SUM(G80)</f>
        <v>4000</v>
      </c>
      <c r="H79" s="34">
        <f t="shared" si="24"/>
        <v>4000</v>
      </c>
      <c r="I79" s="34">
        <f t="shared" si="24"/>
        <v>0</v>
      </c>
      <c r="J79" s="34">
        <f t="shared" si="24"/>
        <v>0</v>
      </c>
      <c r="K79" s="34">
        <f t="shared" si="24"/>
        <v>0</v>
      </c>
      <c r="L79" s="34">
        <f t="shared" si="24"/>
        <v>4000</v>
      </c>
      <c r="M79" s="34">
        <f t="shared" si="24"/>
        <v>0</v>
      </c>
      <c r="N79" s="25"/>
      <c r="O79" s="15"/>
    </row>
    <row r="80" spans="3:14" s="83" customFormat="1" ht="12.75">
      <c r="C80" s="22"/>
      <c r="D80" s="81">
        <v>85154</v>
      </c>
      <c r="E80" s="81"/>
      <c r="F80" s="82" t="s">
        <v>46</v>
      </c>
      <c r="G80" s="70">
        <f t="shared" si="24"/>
        <v>4000</v>
      </c>
      <c r="H80" s="70">
        <f t="shared" si="24"/>
        <v>4000</v>
      </c>
      <c r="I80" s="70">
        <f t="shared" si="24"/>
        <v>0</v>
      </c>
      <c r="J80" s="70">
        <f t="shared" si="24"/>
        <v>0</v>
      </c>
      <c r="K80" s="70">
        <f t="shared" si="24"/>
        <v>0</v>
      </c>
      <c r="L80" s="70">
        <f t="shared" si="24"/>
        <v>4000</v>
      </c>
      <c r="M80" s="70">
        <f t="shared" si="24"/>
        <v>0</v>
      </c>
      <c r="N80" s="55"/>
    </row>
    <row r="81" spans="3:13" ht="22.5">
      <c r="C81" s="22"/>
      <c r="D81" s="22"/>
      <c r="E81" s="22">
        <v>6060</v>
      </c>
      <c r="F81" s="59" t="s">
        <v>66</v>
      </c>
      <c r="G81" s="29">
        <v>4000</v>
      </c>
      <c r="H81" s="29">
        <v>4000</v>
      </c>
      <c r="I81" s="29"/>
      <c r="J81" s="31"/>
      <c r="K81" s="31"/>
      <c r="L81" s="29">
        <v>4000</v>
      </c>
      <c r="M81" s="29">
        <f>L81-G81</f>
        <v>0</v>
      </c>
    </row>
    <row r="82" spans="3:14" ht="21.75" customHeight="1">
      <c r="C82" s="77"/>
      <c r="D82" s="77"/>
      <c r="E82" s="27"/>
      <c r="F82" s="28" t="s">
        <v>73</v>
      </c>
      <c r="G82" s="29">
        <f>G81</f>
        <v>4000</v>
      </c>
      <c r="H82" s="29">
        <f>H81</f>
        <v>4000</v>
      </c>
      <c r="I82" s="29"/>
      <c r="J82" s="31"/>
      <c r="K82" s="31"/>
      <c r="L82" s="29"/>
      <c r="M82" s="29"/>
      <c r="N82" s="25" t="s">
        <v>20</v>
      </c>
    </row>
    <row r="83" spans="3:14" ht="12.75">
      <c r="C83" s="97" t="s">
        <v>74</v>
      </c>
      <c r="D83" s="98"/>
      <c r="E83" s="98"/>
      <c r="F83" s="99"/>
      <c r="G83" s="84">
        <f aca="true" t="shared" si="25" ref="G83:L83">SUM(G79,G73,G68)</f>
        <v>223800</v>
      </c>
      <c r="H83" s="84">
        <f t="shared" si="25"/>
        <v>223800</v>
      </c>
      <c r="I83" s="84">
        <f t="shared" si="25"/>
        <v>0</v>
      </c>
      <c r="J83" s="84">
        <f t="shared" si="25"/>
        <v>0</v>
      </c>
      <c r="K83" s="84">
        <f t="shared" si="25"/>
        <v>0</v>
      </c>
      <c r="L83" s="84">
        <f t="shared" si="25"/>
        <v>219000</v>
      </c>
      <c r="M83" s="84"/>
      <c r="N83" s="55"/>
    </row>
    <row r="84" spans="3:15" s="38" customFormat="1" ht="12.75">
      <c r="C84" s="10" t="s">
        <v>75</v>
      </c>
      <c r="D84" s="10"/>
      <c r="E84" s="11"/>
      <c r="F84" s="50" t="s">
        <v>45</v>
      </c>
      <c r="G84" s="13">
        <f aca="true" t="shared" si="26" ref="G84:M85">SUM(G85)</f>
        <v>20000</v>
      </c>
      <c r="H84" s="13">
        <f t="shared" si="26"/>
        <v>20000</v>
      </c>
      <c r="I84" s="13">
        <f t="shared" si="26"/>
        <v>0</v>
      </c>
      <c r="J84" s="13">
        <f t="shared" si="26"/>
        <v>0</v>
      </c>
      <c r="K84" s="13">
        <f t="shared" si="26"/>
        <v>0</v>
      </c>
      <c r="L84" s="13">
        <f t="shared" si="26"/>
        <v>20000</v>
      </c>
      <c r="M84" s="13">
        <f t="shared" si="26"/>
        <v>0</v>
      </c>
      <c r="N84" s="37"/>
      <c r="O84" s="15"/>
    </row>
    <row r="85" spans="3:14" ht="12.75">
      <c r="C85" s="85"/>
      <c r="D85" s="85">
        <v>85195</v>
      </c>
      <c r="E85" s="85"/>
      <c r="F85" s="86" t="s">
        <v>76</v>
      </c>
      <c r="G85" s="24">
        <f t="shared" si="26"/>
        <v>20000</v>
      </c>
      <c r="H85" s="24">
        <f t="shared" si="26"/>
        <v>20000</v>
      </c>
      <c r="I85" s="24">
        <f t="shared" si="26"/>
        <v>0</v>
      </c>
      <c r="J85" s="24">
        <f t="shared" si="26"/>
        <v>0</v>
      </c>
      <c r="K85" s="24">
        <f t="shared" si="26"/>
        <v>0</v>
      </c>
      <c r="L85" s="24">
        <f t="shared" si="26"/>
        <v>20000</v>
      </c>
      <c r="M85" s="24">
        <f t="shared" si="26"/>
        <v>0</v>
      </c>
      <c r="N85" s="25"/>
    </row>
    <row r="86" spans="3:14" ht="45">
      <c r="C86" s="31"/>
      <c r="D86" s="31"/>
      <c r="E86" s="22">
        <v>6220</v>
      </c>
      <c r="F86" s="28" t="s">
        <v>77</v>
      </c>
      <c r="G86" s="29">
        <v>20000</v>
      </c>
      <c r="H86" s="29">
        <v>20000</v>
      </c>
      <c r="I86" s="31"/>
      <c r="J86" s="31"/>
      <c r="K86" s="31"/>
      <c r="L86" s="29">
        <v>20000</v>
      </c>
      <c r="M86" s="29">
        <f>L86-G86</f>
        <v>0</v>
      </c>
      <c r="N86" s="25" t="s">
        <v>78</v>
      </c>
    </row>
    <row r="87" spans="3:14" s="83" customFormat="1" ht="12.75">
      <c r="C87" s="97" t="s">
        <v>79</v>
      </c>
      <c r="D87" s="98"/>
      <c r="E87" s="98"/>
      <c r="F87" s="99"/>
      <c r="G87" s="84">
        <f aca="true" t="shared" si="27" ref="G87:M87">SUM(G84)</f>
        <v>20000</v>
      </c>
      <c r="H87" s="84">
        <f t="shared" si="27"/>
        <v>20000</v>
      </c>
      <c r="I87" s="84">
        <f t="shared" si="27"/>
        <v>0</v>
      </c>
      <c r="J87" s="84">
        <f t="shared" si="27"/>
        <v>0</v>
      </c>
      <c r="K87" s="84">
        <f t="shared" si="27"/>
        <v>0</v>
      </c>
      <c r="L87" s="84">
        <f t="shared" si="27"/>
        <v>20000</v>
      </c>
      <c r="M87" s="84">
        <f t="shared" si="27"/>
        <v>0</v>
      </c>
      <c r="N87" s="55"/>
    </row>
    <row r="88" spans="3:15" s="38" customFormat="1" ht="15">
      <c r="C88" s="100" t="s">
        <v>80</v>
      </c>
      <c r="D88" s="101"/>
      <c r="E88" s="101"/>
      <c r="F88" s="102"/>
      <c r="G88" s="87">
        <f aca="true" t="shared" si="28" ref="G88:M88">SUM(G87,G83,G67)</f>
        <v>3228216</v>
      </c>
      <c r="H88" s="87">
        <f t="shared" si="28"/>
        <v>3228216</v>
      </c>
      <c r="I88" s="87">
        <f t="shared" si="28"/>
        <v>0</v>
      </c>
      <c r="J88" s="87">
        <f t="shared" si="28"/>
        <v>0</v>
      </c>
      <c r="K88" s="87">
        <f t="shared" si="28"/>
        <v>0</v>
      </c>
      <c r="L88" s="87">
        <f t="shared" si="28"/>
        <v>12837000</v>
      </c>
      <c r="M88" s="87">
        <f t="shared" si="28"/>
        <v>9613584</v>
      </c>
      <c r="N88" s="37"/>
      <c r="O88" s="15"/>
    </row>
    <row r="89" spans="3:14" ht="12.75">
      <c r="C89" s="88"/>
      <c r="D89" s="88"/>
      <c r="E89" s="88"/>
      <c r="F89" s="89"/>
      <c r="G89" s="90"/>
      <c r="H89" s="90"/>
      <c r="I89" s="88"/>
      <c r="J89" s="88"/>
      <c r="K89" s="88"/>
      <c r="L89" s="90"/>
      <c r="M89" s="90"/>
      <c r="N89" s="91"/>
    </row>
    <row r="90" spans="3:14" ht="12.75">
      <c r="C90" s="113"/>
      <c r="D90" s="113"/>
      <c r="E90" s="113"/>
      <c r="F90" s="113"/>
      <c r="G90" s="92"/>
      <c r="H90" s="92"/>
      <c r="I90" s="88"/>
      <c r="J90" s="88"/>
      <c r="K90" s="88"/>
      <c r="L90" s="90"/>
      <c r="M90" s="90"/>
      <c r="N90" s="91"/>
    </row>
    <row r="91" spans="3:14" ht="10.5" customHeight="1">
      <c r="C91" s="93" t="s">
        <v>81</v>
      </c>
      <c r="D91" s="93"/>
      <c r="E91" s="93"/>
      <c r="F91" s="94"/>
      <c r="G91" s="93"/>
      <c r="H91" s="93"/>
      <c r="I91" s="93"/>
      <c r="J91" s="93"/>
      <c r="K91" s="93"/>
      <c r="L91" s="93"/>
      <c r="M91" s="93"/>
      <c r="N91" s="93"/>
    </row>
    <row r="92" spans="3:14" ht="9.75" customHeight="1">
      <c r="C92" s="93" t="s">
        <v>82</v>
      </c>
      <c r="D92" s="93"/>
      <c r="E92" s="93"/>
      <c r="F92" s="94"/>
      <c r="G92" s="93"/>
      <c r="H92" s="93"/>
      <c r="I92" s="93"/>
      <c r="J92" s="93"/>
      <c r="K92" s="93"/>
      <c r="L92" s="93"/>
      <c r="M92" s="93"/>
      <c r="N92" s="93"/>
    </row>
    <row r="93" spans="3:14" ht="9.75" customHeight="1">
      <c r="C93" s="93" t="s">
        <v>83</v>
      </c>
      <c r="D93" s="93"/>
      <c r="E93" s="93"/>
      <c r="F93" s="94"/>
      <c r="G93" s="93"/>
      <c r="H93" s="93"/>
      <c r="I93" s="93"/>
      <c r="J93" s="93"/>
      <c r="K93" s="93"/>
      <c r="L93" s="93"/>
      <c r="M93" s="93"/>
      <c r="N93" s="93"/>
    </row>
    <row r="94" spans="3:14" ht="12.75">
      <c r="C94" s="93"/>
      <c r="D94" s="93"/>
      <c r="E94" s="93"/>
      <c r="F94" s="94"/>
      <c r="G94" s="93"/>
      <c r="H94" s="93"/>
      <c r="I94" s="93"/>
      <c r="J94" s="95"/>
      <c r="K94" s="93"/>
      <c r="L94" s="93"/>
      <c r="M94" s="93"/>
      <c r="N94" s="93"/>
    </row>
    <row r="95" spans="3:14" ht="12.75">
      <c r="C95" s="93"/>
      <c r="D95" s="93"/>
      <c r="E95" s="93"/>
      <c r="F95" s="94"/>
      <c r="G95" s="93"/>
      <c r="H95" s="93"/>
      <c r="I95" s="93"/>
      <c r="J95" s="93"/>
      <c r="K95" s="95"/>
      <c r="L95" s="93"/>
      <c r="M95" s="93"/>
      <c r="N95" s="93"/>
    </row>
    <row r="96" spans="3:14" ht="12.75">
      <c r="C96" s="93"/>
      <c r="D96" s="93"/>
      <c r="E96" s="93"/>
      <c r="F96" s="94"/>
      <c r="G96" s="93"/>
      <c r="H96" s="93"/>
      <c r="I96" s="93"/>
      <c r="J96" s="93"/>
      <c r="K96" s="93"/>
      <c r="L96" s="93"/>
      <c r="M96" s="93"/>
      <c r="N96" s="93"/>
    </row>
    <row r="97" spans="3:14" ht="12.75">
      <c r="C97" s="93"/>
      <c r="D97" s="93"/>
      <c r="E97" s="93"/>
      <c r="F97" s="94"/>
      <c r="G97" s="93"/>
      <c r="H97" s="93"/>
      <c r="I97" s="95"/>
      <c r="J97" s="93"/>
      <c r="K97" s="93"/>
      <c r="L97" s="93"/>
      <c r="M97" s="93"/>
      <c r="N97" s="93"/>
    </row>
    <row r="98" ht="12.75">
      <c r="L98" s="96"/>
    </row>
    <row r="99" ht="12.75">
      <c r="L99" s="114"/>
    </row>
    <row r="100" ht="12.75">
      <c r="L100" s="114"/>
    </row>
  </sheetData>
  <sheetProtection/>
  <mergeCells count="21">
    <mergeCell ref="C90:F90"/>
    <mergeCell ref="L99:L100"/>
    <mergeCell ref="M4:M8"/>
    <mergeCell ref="N4:N8"/>
    <mergeCell ref="G5:G8"/>
    <mergeCell ref="H5:K5"/>
    <mergeCell ref="H6:H8"/>
    <mergeCell ref="I6:I8"/>
    <mergeCell ref="J6:J8"/>
    <mergeCell ref="K6:K8"/>
    <mergeCell ref="L4:L8"/>
    <mergeCell ref="C67:F67"/>
    <mergeCell ref="C83:F83"/>
    <mergeCell ref="C4:C8"/>
    <mergeCell ref="D4:D8"/>
    <mergeCell ref="E4:E8"/>
    <mergeCell ref="F4:F8"/>
    <mergeCell ref="C87:F87"/>
    <mergeCell ref="C88:F88"/>
    <mergeCell ref="E2:G2"/>
    <mergeCell ref="G4:K4"/>
  </mergeCells>
  <printOptions/>
  <pageMargins left="0.07874015748031496" right="0.4724409448818898" top="0.984251968503937" bottom="0.984251968503937" header="0.5118110236220472" footer="0.5118110236220472"/>
  <pageSetup firstPageNumber="4" useFirstPageNumber="1" horizontalDpi="600" verticalDpi="600" orientation="landscape" paperSize="9" r:id="rId1"/>
  <headerFooter alignWithMargins="0">
    <oddFooter>&amp;CStrona &amp;P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UMIG Bialobrzegi</cp:lastModifiedBy>
  <cp:lastPrinted>2008-02-01T12:39:49Z</cp:lastPrinted>
  <dcterms:created xsi:type="dcterms:W3CDTF">2008-01-23T09:58:47Z</dcterms:created>
  <dcterms:modified xsi:type="dcterms:W3CDTF">2008-02-01T12:40:33Z</dcterms:modified>
  <cp:category/>
  <cp:version/>
  <cp:contentType/>
  <cp:contentStatus/>
</cp:coreProperties>
</file>